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9월30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시군구별★!$A$1:$DQ$249</definedName>
    <definedName name="_xlnm.Print_Area" localSheetId="0">총괄★!$A$1:$CX$43</definedName>
  </definedNames>
  <calcPr calcId="152511"/>
</workbook>
</file>

<file path=xl/calcChain.xml><?xml version="1.0" encoding="utf-8"?>
<calcChain xmlns="http://schemas.openxmlformats.org/spreadsheetml/2006/main">
  <c r="DQ2" i="3" l="1"/>
  <c r="CX40" i="1"/>
  <c r="CX41" i="1"/>
  <c r="CX42" i="1"/>
  <c r="CX43" i="1"/>
  <c r="CX39" i="1"/>
  <c r="CW40" i="1"/>
  <c r="CW41" i="1"/>
  <c r="CW42" i="1"/>
  <c r="CW43" i="1"/>
  <c r="CW39" i="1"/>
  <c r="CV40" i="1"/>
  <c r="CV41" i="1"/>
  <c r="CV42" i="1"/>
  <c r="CV43" i="1"/>
  <c r="CV39" i="1"/>
  <c r="CU40" i="1"/>
  <c r="CU41" i="1"/>
  <c r="CU42" i="1"/>
  <c r="CU43" i="1"/>
  <c r="CU39" i="1"/>
  <c r="CX15" i="1" l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14" i="1"/>
  <c r="CX6" i="1"/>
  <c r="CX7" i="1"/>
  <c r="CX8" i="1"/>
  <c r="CX5" i="1"/>
  <c r="CW6" i="1"/>
  <c r="CW7" i="1"/>
  <c r="CW8" i="1"/>
  <c r="CW5" i="1"/>
  <c r="CV6" i="1"/>
  <c r="CV7" i="1"/>
  <c r="CV8" i="1"/>
  <c r="CV5" i="1"/>
  <c r="CU6" i="1"/>
  <c r="CU7" i="1"/>
  <c r="CU8" i="1"/>
  <c r="CU5" i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s="1"/>
  <c r="DO2" i="3" l="1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<sst xmlns="http://schemas.openxmlformats.org/spreadsheetml/2006/main" count="2108" uniqueCount="531">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</sst>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39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Z45"/>
  <sheetViews>
    <sheetView tabSelected="1" view="pageBreakPreview" zoomScaleSheetLayoutView="100" workbookViewId="0">
      <pane xSplit="1" topLeftCell="CA1" activePane="topRight" state="frozen"/>
      <selection pane="topRight" activeCell="CX9" sqref="CX9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8" width="8.875" style="1" customWidth="1"/>
    <col min="99" max="99" width="9.25" style="1" customWidth="1"/>
    <col min="100" max="100" width="12" style="1" bestFit="1" customWidth="1"/>
    <col min="101" max="101" width="8.625" style="1" bestFit="1" customWidth="1"/>
    <col min="102" max="102" width="10" style="1" bestFit="1" customWidth="1"/>
    <col min="103" max="103" width="8.75" style="1" bestFit="1" customWidth="1"/>
    <col min="104" max="16384" width="7.625" style="1"/>
  </cols>
  <sheetData>
    <row r="1" spans="1:104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</row>
    <row r="2" spans="1:104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</row>
    <row r="3" spans="1:104" ht="22.5" customHeight="1">
      <c r="A3" s="312" t="s">
        <v>0</v>
      </c>
      <c r="B3" s="312">
        <v>1.1200000000000001</v>
      </c>
      <c r="C3" s="312">
        <v>2.12</v>
      </c>
      <c r="D3" s="312">
        <v>3.12</v>
      </c>
      <c r="E3" s="312">
        <v>4.12</v>
      </c>
      <c r="F3" s="312">
        <v>5.12</v>
      </c>
      <c r="G3" s="312">
        <v>6.12</v>
      </c>
      <c r="H3" s="312">
        <v>7.12</v>
      </c>
      <c r="I3" s="312">
        <v>8.1199999999999992</v>
      </c>
      <c r="J3" s="312">
        <v>9.1199999999999992</v>
      </c>
      <c r="K3" s="312">
        <v>10.119999999999999</v>
      </c>
      <c r="L3" s="312">
        <v>11.12</v>
      </c>
      <c r="M3" s="312">
        <v>12.12</v>
      </c>
      <c r="N3" s="312">
        <v>13.12</v>
      </c>
      <c r="O3" s="312">
        <v>14.12</v>
      </c>
      <c r="P3" s="312">
        <v>15.12</v>
      </c>
      <c r="Q3" s="315">
        <v>16.12</v>
      </c>
      <c r="R3" s="313">
        <v>17.100000000000001</v>
      </c>
      <c r="S3" s="313">
        <v>17.2</v>
      </c>
      <c r="T3" s="313">
        <v>17.3</v>
      </c>
      <c r="U3" s="313">
        <v>17.399999999999999</v>
      </c>
      <c r="V3" s="313">
        <v>17.5</v>
      </c>
      <c r="W3" s="313">
        <v>17.600000000000001</v>
      </c>
      <c r="X3" s="313">
        <v>17.7</v>
      </c>
      <c r="Y3" s="313">
        <v>17.8</v>
      </c>
      <c r="Z3" s="313">
        <v>17.899999999999999</v>
      </c>
      <c r="AA3" s="313" t="s">
        <v>343</v>
      </c>
      <c r="AB3" s="313" t="s">
        <v>348</v>
      </c>
      <c r="AC3" s="317" t="s">
        <v>350</v>
      </c>
      <c r="AD3" s="317" t="s">
        <v>352</v>
      </c>
      <c r="AE3" s="317" t="s">
        <v>354</v>
      </c>
      <c r="AF3" s="317" t="s">
        <v>357</v>
      </c>
      <c r="AG3" s="317" t="s">
        <v>360</v>
      </c>
      <c r="AH3" s="317" t="s">
        <v>362</v>
      </c>
      <c r="AI3" s="317" t="s">
        <v>364</v>
      </c>
      <c r="AJ3" s="317" t="s">
        <v>367</v>
      </c>
      <c r="AK3" s="317" t="s">
        <v>369</v>
      </c>
      <c r="AL3" s="317" t="s">
        <v>371</v>
      </c>
      <c r="AM3" s="317" t="s">
        <v>373</v>
      </c>
      <c r="AN3" s="317" t="s">
        <v>375</v>
      </c>
      <c r="AO3" s="317" t="s">
        <v>378</v>
      </c>
      <c r="AP3" s="317" t="s">
        <v>380</v>
      </c>
      <c r="AQ3" s="317" t="s">
        <v>382</v>
      </c>
      <c r="AR3" s="317" t="s">
        <v>385</v>
      </c>
      <c r="AS3" s="317" t="s">
        <v>388</v>
      </c>
      <c r="AT3" s="323">
        <v>19.5</v>
      </c>
      <c r="AU3" s="320">
        <v>19.600000000000001</v>
      </c>
      <c r="AV3" s="320">
        <v>19.7</v>
      </c>
      <c r="AW3" s="320">
        <v>19.8</v>
      </c>
      <c r="AX3" s="320">
        <v>19.899999999999999</v>
      </c>
      <c r="AY3" s="310" t="s">
        <v>395</v>
      </c>
      <c r="AZ3" s="310" t="s">
        <v>396</v>
      </c>
      <c r="BA3" s="310" t="s">
        <v>400</v>
      </c>
      <c r="BB3" s="310" t="s">
        <v>402</v>
      </c>
      <c r="BC3" s="310" t="s">
        <v>405</v>
      </c>
      <c r="BD3" s="310" t="s">
        <v>406</v>
      </c>
      <c r="BE3" s="310" t="s">
        <v>408</v>
      </c>
      <c r="BF3" s="310" t="s">
        <v>410</v>
      </c>
      <c r="BG3" s="310" t="s">
        <v>413</v>
      </c>
      <c r="BH3" s="310" t="s">
        <v>416</v>
      </c>
      <c r="BI3" s="310" t="s">
        <v>418</v>
      </c>
      <c r="BJ3" s="310" t="s">
        <v>421</v>
      </c>
      <c r="BK3" s="310" t="s">
        <v>424</v>
      </c>
      <c r="BL3" s="310" t="s">
        <v>425</v>
      </c>
      <c r="BM3" s="310" t="s">
        <v>428</v>
      </c>
      <c r="BN3" s="310" t="s">
        <v>430</v>
      </c>
      <c r="BO3" s="310" t="s">
        <v>433</v>
      </c>
      <c r="BP3" s="310" t="s">
        <v>447</v>
      </c>
      <c r="BQ3" s="310" t="s">
        <v>451</v>
      </c>
      <c r="BR3" s="310" t="s">
        <v>452</v>
      </c>
      <c r="BS3" s="310" t="s">
        <v>454</v>
      </c>
      <c r="BT3" s="310" t="s">
        <v>457</v>
      </c>
      <c r="BU3" s="310" t="s">
        <v>461</v>
      </c>
      <c r="BV3" s="310" t="s">
        <v>463</v>
      </c>
      <c r="BW3" s="310" t="s">
        <v>465</v>
      </c>
      <c r="BX3" s="310" t="s">
        <v>469</v>
      </c>
      <c r="BY3" s="310" t="s">
        <v>476</v>
      </c>
      <c r="BZ3" s="310" t="s">
        <v>479</v>
      </c>
      <c r="CA3" s="310" t="s">
        <v>481</v>
      </c>
      <c r="CB3" s="310" t="s">
        <v>484</v>
      </c>
      <c r="CC3" s="310" t="s">
        <v>486</v>
      </c>
      <c r="CD3" s="310" t="s">
        <v>487</v>
      </c>
      <c r="CE3" s="310" t="s">
        <v>490</v>
      </c>
      <c r="CF3" s="310" t="s">
        <v>492</v>
      </c>
      <c r="CG3" s="310" t="s">
        <v>494</v>
      </c>
      <c r="CH3" s="310" t="s">
        <v>496</v>
      </c>
      <c r="CI3" s="310" t="s">
        <v>498</v>
      </c>
      <c r="CJ3" s="310" t="s">
        <v>500</v>
      </c>
      <c r="CK3" s="310" t="s">
        <v>502</v>
      </c>
      <c r="CL3" s="310" t="s">
        <v>504</v>
      </c>
      <c r="CM3" s="310" t="s">
        <v>507</v>
      </c>
      <c r="CN3" s="310" t="s">
        <v>513</v>
      </c>
      <c r="CO3" s="310" t="s">
        <v>515</v>
      </c>
      <c r="CP3" s="310" t="s">
        <v>518</v>
      </c>
      <c r="CQ3" s="310" t="s">
        <v>519</v>
      </c>
      <c r="CR3" s="310" t="s">
        <v>521</v>
      </c>
      <c r="CS3" s="310" t="s">
        <v>527</v>
      </c>
      <c r="CT3" s="310" t="s">
        <v>529</v>
      </c>
      <c r="CU3" s="312" t="s">
        <v>1</v>
      </c>
      <c r="CV3" s="312"/>
      <c r="CW3" s="326" t="s">
        <v>2</v>
      </c>
      <c r="CX3" s="312"/>
    </row>
    <row r="4" spans="1:104" ht="22.5" customHeight="1">
      <c r="A4" s="312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6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8"/>
      <c r="AD4" s="318"/>
      <c r="AE4" s="318"/>
      <c r="AF4" s="318"/>
      <c r="AG4" s="318"/>
      <c r="AH4" s="318"/>
      <c r="AI4" s="318"/>
      <c r="AJ4" s="318"/>
      <c r="AK4" s="318"/>
      <c r="AL4" s="318"/>
      <c r="AM4" s="318"/>
      <c r="AN4" s="318"/>
      <c r="AO4" s="318"/>
      <c r="AP4" s="318"/>
      <c r="AQ4" s="318"/>
      <c r="AR4" s="318"/>
      <c r="AS4" s="318"/>
      <c r="AT4" s="318"/>
      <c r="AU4" s="314"/>
      <c r="AV4" s="314"/>
      <c r="AW4" s="314"/>
      <c r="AX4" s="314"/>
      <c r="AY4" s="319"/>
      <c r="AZ4" s="319"/>
      <c r="BA4" s="319"/>
      <c r="BB4" s="318"/>
      <c r="BC4" s="318"/>
      <c r="BD4" s="318"/>
      <c r="BE4" s="318"/>
      <c r="BF4" s="318"/>
      <c r="BG4" s="318"/>
      <c r="BH4" s="318"/>
      <c r="BI4" s="318"/>
      <c r="BJ4" s="318"/>
      <c r="BK4" s="318"/>
      <c r="BL4" s="311"/>
      <c r="BM4" s="311"/>
      <c r="BN4" s="311"/>
      <c r="BO4" s="311"/>
      <c r="BP4" s="311"/>
      <c r="BQ4" s="311"/>
      <c r="BR4" s="311"/>
      <c r="BS4" s="311"/>
      <c r="BT4" s="311"/>
      <c r="BU4" s="311"/>
      <c r="BV4" s="311"/>
      <c r="BW4" s="311"/>
      <c r="BX4" s="311"/>
      <c r="BY4" s="311"/>
      <c r="BZ4" s="311"/>
      <c r="CA4" s="311"/>
      <c r="CB4" s="311"/>
      <c r="CC4" s="311"/>
      <c r="CD4" s="311"/>
      <c r="CE4" s="311"/>
      <c r="CF4" s="311"/>
      <c r="CG4" s="311"/>
      <c r="CH4" s="311"/>
      <c r="CI4" s="311"/>
      <c r="CJ4" s="311"/>
      <c r="CK4" s="311"/>
      <c r="CL4" s="311"/>
      <c r="CM4" s="311"/>
      <c r="CN4" s="311"/>
      <c r="CO4" s="311"/>
      <c r="CP4" s="311"/>
      <c r="CQ4" s="311"/>
      <c r="CR4" s="311"/>
      <c r="CS4" s="311"/>
      <c r="CT4" s="311"/>
      <c r="CU4" s="34" t="s">
        <v>3</v>
      </c>
      <c r="CV4" s="34" t="s">
        <v>4</v>
      </c>
      <c r="CW4" s="2" t="s">
        <v>3</v>
      </c>
      <c r="CX4" s="34" t="s">
        <v>4</v>
      </c>
    </row>
    <row r="5" spans="1:104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60">
        <f>CT5-CH5</f>
        <v>18202</v>
      </c>
      <c r="CV5" s="168">
        <f>IFERROR(CU5/CH5,"0.0"%)</f>
        <v>0.43750600903759251</v>
      </c>
      <c r="CW5" s="3">
        <f>CT5-CS5</f>
        <v>-2005</v>
      </c>
      <c r="CX5" s="168">
        <f>IFERROR(CW5/CS5,"0.0"%)</f>
        <v>-3.2437592014366377E-2</v>
      </c>
      <c r="CY5" s="254"/>
      <c r="CZ5" s="213"/>
    </row>
    <row r="6" spans="1:104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60">
        <f t="shared" ref="CU6:CU8" si="23">CT6-CH6</f>
        <v>18202</v>
      </c>
      <c r="CV6" s="168">
        <f t="shared" ref="CV6:CV8" si="24">IFERROR(CU6/CH6,"0.0"%)</f>
        <v>0.43750600903759251</v>
      </c>
      <c r="CW6" s="3">
        <f t="shared" ref="CW6:CW8" si="25">CT6-CS6</f>
        <v>-2005</v>
      </c>
      <c r="CX6" s="168">
        <f t="shared" ref="CX6:CX8" si="26">IFERROR(CW6/CS6,"0.0"%)</f>
        <v>-3.2437592014366377E-2</v>
      </c>
      <c r="CY6" s="213"/>
      <c r="CZ6" s="213"/>
    </row>
    <row r="7" spans="1:104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0">
        <f t="shared" si="23"/>
        <v>0</v>
      </c>
      <c r="CV7" s="168">
        <f t="shared" si="24"/>
        <v>0</v>
      </c>
      <c r="CW7" s="3">
        <f t="shared" si="25"/>
        <v>0</v>
      </c>
      <c r="CX7" s="168">
        <f t="shared" si="26"/>
        <v>0</v>
      </c>
      <c r="CY7" s="213"/>
      <c r="CZ7" s="213"/>
    </row>
    <row r="8" spans="1:104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60">
        <f t="shared" si="23"/>
        <v>2324</v>
      </c>
      <c r="CV8" s="168">
        <f t="shared" si="24"/>
        <v>0.32327166504381694</v>
      </c>
      <c r="CW8" s="3">
        <f t="shared" si="25"/>
        <v>121</v>
      </c>
      <c r="CX8" s="168">
        <f t="shared" si="26"/>
        <v>1.2883304940374787E-2</v>
      </c>
      <c r="CY8" s="213"/>
      <c r="CZ8" s="213"/>
    </row>
    <row r="9" spans="1:104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4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</row>
    <row r="11" spans="1:104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4" ht="22.5" customHeight="1">
      <c r="A12" s="312" t="s">
        <v>0</v>
      </c>
      <c r="B12" s="312">
        <v>1.1200000000000001</v>
      </c>
      <c r="C12" s="312">
        <v>2.12</v>
      </c>
      <c r="D12" s="312">
        <v>3.12</v>
      </c>
      <c r="E12" s="312">
        <v>4.12</v>
      </c>
      <c r="F12" s="312">
        <v>5.12</v>
      </c>
      <c r="G12" s="312">
        <v>6.12</v>
      </c>
      <c r="H12" s="312">
        <v>7.12</v>
      </c>
      <c r="I12" s="312">
        <v>8.1199999999999992</v>
      </c>
      <c r="J12" s="312">
        <v>9.1199999999999992</v>
      </c>
      <c r="K12" s="312">
        <v>10.119999999999999</v>
      </c>
      <c r="L12" s="312">
        <v>11.12</v>
      </c>
      <c r="M12" s="312">
        <v>12.12</v>
      </c>
      <c r="N12" s="312">
        <v>13.12</v>
      </c>
      <c r="O12" s="312">
        <v>14.12</v>
      </c>
      <c r="P12" s="312">
        <v>15.12</v>
      </c>
      <c r="Q12" s="315">
        <v>16.12</v>
      </c>
      <c r="R12" s="313">
        <v>17.100000000000001</v>
      </c>
      <c r="S12" s="313">
        <v>17.2</v>
      </c>
      <c r="T12" s="313">
        <v>17.3</v>
      </c>
      <c r="U12" s="313">
        <v>17.399999999999999</v>
      </c>
      <c r="V12" s="313">
        <v>17.5</v>
      </c>
      <c r="W12" s="313">
        <v>17.600000000000001</v>
      </c>
      <c r="X12" s="313">
        <v>17.7</v>
      </c>
      <c r="Y12" s="313">
        <v>17.8</v>
      </c>
      <c r="Z12" s="313">
        <v>17.899999999999999</v>
      </c>
      <c r="AA12" s="313" t="s">
        <v>344</v>
      </c>
      <c r="AB12" s="313" t="s">
        <v>346</v>
      </c>
      <c r="AC12" s="317" t="s">
        <v>349</v>
      </c>
      <c r="AD12" s="322" t="s">
        <v>355</v>
      </c>
      <c r="AE12" s="317" t="s">
        <v>354</v>
      </c>
      <c r="AF12" s="317" t="s">
        <v>357</v>
      </c>
      <c r="AG12" s="317" t="s">
        <v>360</v>
      </c>
      <c r="AH12" s="317" t="s">
        <v>362</v>
      </c>
      <c r="AI12" s="317" t="s">
        <v>364</v>
      </c>
      <c r="AJ12" s="317" t="s">
        <v>367</v>
      </c>
      <c r="AK12" s="317" t="s">
        <v>369</v>
      </c>
      <c r="AL12" s="317" t="s">
        <v>371</v>
      </c>
      <c r="AM12" s="317" t="s">
        <v>373</v>
      </c>
      <c r="AN12" s="317" t="s">
        <v>375</v>
      </c>
      <c r="AO12" s="317" t="s">
        <v>378</v>
      </c>
      <c r="AP12" s="317" t="s">
        <v>380</v>
      </c>
      <c r="AQ12" s="317" t="s">
        <v>384</v>
      </c>
      <c r="AR12" s="321">
        <v>19.3</v>
      </c>
      <c r="AS12" s="321">
        <v>19.399999999999999</v>
      </c>
      <c r="AT12" s="323">
        <v>19.5</v>
      </c>
      <c r="AU12" s="320">
        <v>19.600000000000001</v>
      </c>
      <c r="AV12" s="320">
        <v>19.7</v>
      </c>
      <c r="AW12" s="320">
        <v>19.8</v>
      </c>
      <c r="AX12" s="320">
        <v>19.899999999999999</v>
      </c>
      <c r="AY12" s="310" t="s">
        <v>395</v>
      </c>
      <c r="AZ12" s="310" t="s">
        <v>396</v>
      </c>
      <c r="BA12" s="310" t="s">
        <v>400</v>
      </c>
      <c r="BB12" s="310" t="s">
        <v>402</v>
      </c>
      <c r="BC12" s="310" t="s">
        <v>405</v>
      </c>
      <c r="BD12" s="310" t="s">
        <v>406</v>
      </c>
      <c r="BE12" s="310" t="s">
        <v>408</v>
      </c>
      <c r="BF12" s="310" t="s">
        <v>411</v>
      </c>
      <c r="BG12" s="310" t="s">
        <v>414</v>
      </c>
      <c r="BH12" s="310" t="s">
        <v>416</v>
      </c>
      <c r="BI12" s="310" t="s">
        <v>419</v>
      </c>
      <c r="BJ12" s="310" t="s">
        <v>421</v>
      </c>
      <c r="BK12" s="310" t="s">
        <v>426</v>
      </c>
      <c r="BL12" s="310" t="s">
        <v>427</v>
      </c>
      <c r="BM12" s="310" t="s">
        <v>429</v>
      </c>
      <c r="BN12" s="310" t="s">
        <v>430</v>
      </c>
      <c r="BO12" s="310" t="s">
        <v>433</v>
      </c>
      <c r="BP12" s="310" t="s">
        <v>447</v>
      </c>
      <c r="BQ12" s="310" t="s">
        <v>451</v>
      </c>
      <c r="BR12" s="310" t="s">
        <v>452</v>
      </c>
      <c r="BS12" s="310" t="s">
        <v>455</v>
      </c>
      <c r="BT12" s="310" t="s">
        <v>458</v>
      </c>
      <c r="BU12" s="310" t="s">
        <v>461</v>
      </c>
      <c r="BV12" s="310" t="s">
        <v>463</v>
      </c>
      <c r="BW12" s="310" t="s">
        <v>465</v>
      </c>
      <c r="BX12" s="310" t="s">
        <v>469</v>
      </c>
      <c r="BY12" s="310" t="s">
        <v>476</v>
      </c>
      <c r="BZ12" s="310" t="s">
        <v>479</v>
      </c>
      <c r="CA12" s="310" t="s">
        <v>481</v>
      </c>
      <c r="CB12" s="310" t="s">
        <v>484</v>
      </c>
      <c r="CC12" s="310" t="s">
        <v>486</v>
      </c>
      <c r="CD12" s="310" t="s">
        <v>487</v>
      </c>
      <c r="CE12" s="310" t="s">
        <v>490</v>
      </c>
      <c r="CF12" s="310" t="s">
        <v>492</v>
      </c>
      <c r="CG12" s="310" t="s">
        <v>494</v>
      </c>
      <c r="CH12" s="310" t="s">
        <v>496</v>
      </c>
      <c r="CI12" s="310" t="s">
        <v>498</v>
      </c>
      <c r="CJ12" s="310" t="s">
        <v>500</v>
      </c>
      <c r="CK12" s="310" t="s">
        <v>502</v>
      </c>
      <c r="CL12" s="310" t="s">
        <v>504</v>
      </c>
      <c r="CM12" s="310" t="s">
        <v>508</v>
      </c>
      <c r="CN12" s="310" t="s">
        <v>513</v>
      </c>
      <c r="CO12" s="310" t="s">
        <v>515</v>
      </c>
      <c r="CP12" s="310" t="s">
        <v>518</v>
      </c>
      <c r="CQ12" s="310" t="s">
        <v>519</v>
      </c>
      <c r="CR12" s="310" t="s">
        <v>521</v>
      </c>
      <c r="CS12" s="310" t="s">
        <v>527</v>
      </c>
      <c r="CT12" s="310" t="s">
        <v>529</v>
      </c>
      <c r="CU12" s="312" t="s">
        <v>1</v>
      </c>
      <c r="CV12" s="312"/>
      <c r="CW12" s="312" t="s">
        <v>2</v>
      </c>
      <c r="CX12" s="312"/>
    </row>
    <row r="13" spans="1:104" ht="22.5" customHeight="1">
      <c r="A13" s="312"/>
      <c r="B13" s="312"/>
      <c r="C13" s="312"/>
      <c r="D13" s="312"/>
      <c r="E13" s="312"/>
      <c r="F13" s="312"/>
      <c r="G13" s="312"/>
      <c r="H13" s="312"/>
      <c r="I13" s="312"/>
      <c r="J13" s="312"/>
      <c r="K13" s="312"/>
      <c r="L13" s="312"/>
      <c r="M13" s="312"/>
      <c r="N13" s="312"/>
      <c r="O13" s="312"/>
      <c r="P13" s="312"/>
      <c r="Q13" s="316"/>
      <c r="R13" s="314"/>
      <c r="S13" s="314"/>
      <c r="T13" s="314"/>
      <c r="U13" s="314"/>
      <c r="V13" s="314"/>
      <c r="W13" s="314"/>
      <c r="X13" s="314"/>
      <c r="Y13" s="314"/>
      <c r="Z13" s="314"/>
      <c r="AA13" s="314"/>
      <c r="AB13" s="314"/>
      <c r="AC13" s="314"/>
      <c r="AD13" s="314"/>
      <c r="AE13" s="314"/>
      <c r="AF13" s="314"/>
      <c r="AG13" s="314"/>
      <c r="AH13" s="314"/>
      <c r="AI13" s="314"/>
      <c r="AJ13" s="314"/>
      <c r="AK13" s="314"/>
      <c r="AL13" s="314"/>
      <c r="AM13" s="314"/>
      <c r="AN13" s="314"/>
      <c r="AO13" s="314"/>
      <c r="AP13" s="314"/>
      <c r="AQ13" s="314"/>
      <c r="AR13" s="318"/>
      <c r="AS13" s="318"/>
      <c r="AT13" s="318"/>
      <c r="AU13" s="314"/>
      <c r="AV13" s="314"/>
      <c r="AW13" s="314"/>
      <c r="AX13" s="314"/>
      <c r="AY13" s="319"/>
      <c r="AZ13" s="319"/>
      <c r="BA13" s="319"/>
      <c r="BB13" s="318"/>
      <c r="BC13" s="318"/>
      <c r="BD13" s="318"/>
      <c r="BE13" s="318"/>
      <c r="BF13" s="318"/>
      <c r="BG13" s="318"/>
      <c r="BH13" s="318"/>
      <c r="BI13" s="318"/>
      <c r="BJ13" s="318"/>
      <c r="BK13" s="318"/>
      <c r="BL13" s="311"/>
      <c r="BM13" s="311"/>
      <c r="BN13" s="311"/>
      <c r="BO13" s="311"/>
      <c r="BP13" s="311"/>
      <c r="BQ13" s="311"/>
      <c r="BR13" s="311"/>
      <c r="BS13" s="311"/>
      <c r="BT13" s="311"/>
      <c r="BU13" s="311"/>
      <c r="BV13" s="311"/>
      <c r="BW13" s="311"/>
      <c r="BX13" s="311"/>
      <c r="BY13" s="311"/>
      <c r="BZ13" s="311"/>
      <c r="CA13" s="311"/>
      <c r="CB13" s="311"/>
      <c r="CC13" s="311"/>
      <c r="CD13" s="311"/>
      <c r="CE13" s="311"/>
      <c r="CF13" s="311"/>
      <c r="CG13" s="311"/>
      <c r="CH13" s="311"/>
      <c r="CI13" s="311"/>
      <c r="CJ13" s="311"/>
      <c r="CK13" s="311"/>
      <c r="CL13" s="311"/>
      <c r="CM13" s="311"/>
      <c r="CN13" s="311"/>
      <c r="CO13" s="311"/>
      <c r="CP13" s="311"/>
      <c r="CQ13" s="311"/>
      <c r="CR13" s="311"/>
      <c r="CS13" s="311"/>
      <c r="CT13" s="311"/>
      <c r="CU13" s="34" t="s">
        <v>3</v>
      </c>
      <c r="CV13" s="34" t="s">
        <v>4</v>
      </c>
      <c r="CW13" s="34" t="s">
        <v>3</v>
      </c>
      <c r="CX13" s="34" t="s">
        <v>4</v>
      </c>
    </row>
    <row r="14" spans="1:104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260">
        <f>CT14-CH14</f>
        <v>18202</v>
      </c>
      <c r="CV14" s="168">
        <f>IFERROR(CU14/CH14,"0.0"%)</f>
        <v>0.43750600903759251</v>
      </c>
      <c r="CW14" s="3">
        <f>CT14-CS14</f>
        <v>-2005</v>
      </c>
      <c r="CX14" s="168">
        <f>IFERROR(CW14/CS14,"0.0"%)</f>
        <v>-3.2437592014366377E-2</v>
      </c>
      <c r="CY14" s="236"/>
      <c r="CZ14" s="213"/>
    </row>
    <row r="15" spans="1:104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60">
        <f t="shared" ref="CU15:CU33" si="54">CT15-CH15</f>
        <v>195</v>
      </c>
      <c r="CV15" s="168">
        <f t="shared" ref="CV15:CV33" si="55">IFERROR(CU15/CH15,"0.0"%)</f>
        <v>0.27121001390820582</v>
      </c>
      <c r="CW15" s="3">
        <f t="shared" ref="CW15:CW33" si="56">CT15-CS15</f>
        <v>-62</v>
      </c>
      <c r="CX15" s="168">
        <f t="shared" ref="CX15:CX33" si="57">IFERROR(CW15/CS15,"0.0"%)</f>
        <v>-6.3524590163934427E-2</v>
      </c>
      <c r="CY15" s="213"/>
      <c r="CZ15" s="213"/>
    </row>
    <row r="16" spans="1:104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60">
        <f t="shared" si="54"/>
        <v>262</v>
      </c>
      <c r="CV16" s="168">
        <f t="shared" si="55"/>
        <v>0.13279270146984287</v>
      </c>
      <c r="CW16" s="3">
        <f t="shared" si="56"/>
        <v>-92</v>
      </c>
      <c r="CX16" s="168">
        <f t="shared" si="57"/>
        <v>-3.9535883111302107E-2</v>
      </c>
      <c r="CY16" s="213"/>
      <c r="CZ16" s="213"/>
    </row>
    <row r="17" spans="1:104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60">
        <f t="shared" si="54"/>
        <v>-38</v>
      </c>
      <c r="CV17" s="168">
        <f t="shared" si="55"/>
        <v>-3.6056551855014707E-3</v>
      </c>
      <c r="CW17" s="3">
        <f t="shared" si="56"/>
        <v>-278</v>
      </c>
      <c r="CX17" s="168">
        <f t="shared" si="57"/>
        <v>-2.5790889692921422E-2</v>
      </c>
      <c r="CY17" s="213"/>
      <c r="CZ17" s="213"/>
    </row>
    <row r="18" spans="1:104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60">
        <f t="shared" si="54"/>
        <v>246</v>
      </c>
      <c r="CV18" s="168">
        <f t="shared" si="55"/>
        <v>0.15963659961064244</v>
      </c>
      <c r="CW18" s="3">
        <f t="shared" si="56"/>
        <v>488</v>
      </c>
      <c r="CX18" s="168">
        <f t="shared" si="57"/>
        <v>0.37567359507313319</v>
      </c>
      <c r="CY18" s="213"/>
      <c r="CZ18" s="213"/>
    </row>
    <row r="19" spans="1:104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0">
        <f t="shared" si="54"/>
        <v>410</v>
      </c>
      <c r="CV19" s="168">
        <f t="shared" si="55"/>
        <v>2.5153374233128836</v>
      </c>
      <c r="CW19" s="3">
        <f t="shared" si="56"/>
        <v>0</v>
      </c>
      <c r="CX19" s="168">
        <f t="shared" si="57"/>
        <v>0</v>
      </c>
      <c r="CY19" s="213"/>
      <c r="CZ19" s="213"/>
    </row>
    <row r="20" spans="1:104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60">
        <f t="shared" si="54"/>
        <v>-512</v>
      </c>
      <c r="CV20" s="168">
        <f t="shared" si="55"/>
        <v>-0.35804195804195804</v>
      </c>
      <c r="CW20" s="3">
        <f t="shared" si="56"/>
        <v>-259</v>
      </c>
      <c r="CX20" s="168">
        <f t="shared" si="57"/>
        <v>-0.22005097706032287</v>
      </c>
      <c r="CY20" s="213"/>
      <c r="CZ20" s="213"/>
    </row>
    <row r="21" spans="1:104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0">
        <f t="shared" si="54"/>
        <v>1564</v>
      </c>
      <c r="CV21" s="168">
        <f t="shared" si="55"/>
        <v>1.096774193548387</v>
      </c>
      <c r="CW21" s="3">
        <f t="shared" si="56"/>
        <v>-79</v>
      </c>
      <c r="CX21" s="168">
        <f t="shared" si="57"/>
        <v>-2.5741283805799934E-2</v>
      </c>
      <c r="CY21" s="213"/>
      <c r="CZ21" s="213"/>
    </row>
    <row r="22" spans="1:104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0">
        <f t="shared" si="54"/>
        <v>-582</v>
      </c>
      <c r="CV22" s="168">
        <f t="shared" si="55"/>
        <v>-0.10480821177741761</v>
      </c>
      <c r="CW22" s="3">
        <f t="shared" si="56"/>
        <v>-430</v>
      </c>
      <c r="CX22" s="168">
        <f t="shared" si="57"/>
        <v>-7.9614886132197735E-2</v>
      </c>
      <c r="CY22" s="213"/>
      <c r="CZ22" s="213"/>
    </row>
    <row r="23" spans="1:104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0">
        <f t="shared" si="54"/>
        <v>2696</v>
      </c>
      <c r="CV23" s="168">
        <f t="shared" si="55"/>
        <v>2.1362916006339145</v>
      </c>
      <c r="CW23" s="3">
        <f t="shared" si="56"/>
        <v>230</v>
      </c>
      <c r="CX23" s="168">
        <f t="shared" si="57"/>
        <v>6.1695278969957079E-2</v>
      </c>
      <c r="CY23" s="213"/>
      <c r="CZ23" s="213"/>
    </row>
    <row r="24" spans="1:104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0">
        <f t="shared" si="54"/>
        <v>2477</v>
      </c>
      <c r="CV24" s="168">
        <f t="shared" si="55"/>
        <v>2.2375790424570914</v>
      </c>
      <c r="CW24" s="3">
        <f t="shared" si="56"/>
        <v>-220</v>
      </c>
      <c r="CX24" s="168">
        <f t="shared" si="57"/>
        <v>-5.783385909568875E-2</v>
      </c>
      <c r="CY24" s="213"/>
      <c r="CZ24" s="213"/>
    </row>
    <row r="25" spans="1:104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0">
        <f t="shared" si="54"/>
        <v>3396</v>
      </c>
      <c r="CV25" s="168">
        <f t="shared" si="55"/>
        <v>1.4044665012406947</v>
      </c>
      <c r="CW25" s="3">
        <f t="shared" si="56"/>
        <v>-420</v>
      </c>
      <c r="CX25" s="168">
        <f t="shared" si="57"/>
        <v>-6.7372473532242544E-2</v>
      </c>
      <c r="CY25" s="213"/>
      <c r="CZ25" s="213"/>
    </row>
    <row r="26" spans="1:104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60">
        <f t="shared" si="54"/>
        <v>122</v>
      </c>
      <c r="CV26" s="168">
        <f t="shared" si="55"/>
        <v>24.4</v>
      </c>
      <c r="CW26" s="3">
        <f t="shared" si="56"/>
        <v>0</v>
      </c>
      <c r="CX26" s="168">
        <f t="shared" si="57"/>
        <v>0</v>
      </c>
      <c r="CY26" s="213"/>
      <c r="CZ26" s="213"/>
    </row>
    <row r="27" spans="1:104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0">
        <f t="shared" si="54"/>
        <v>2745</v>
      </c>
      <c r="CV27" s="168">
        <f t="shared" si="55"/>
        <v>4.4202898550724639</v>
      </c>
      <c r="CW27" s="3">
        <f t="shared" si="56"/>
        <v>-146</v>
      </c>
      <c r="CX27" s="168">
        <f t="shared" si="57"/>
        <v>-4.1571753986332574E-2</v>
      </c>
      <c r="CY27" s="213"/>
      <c r="CZ27" s="213"/>
    </row>
    <row r="28" spans="1:104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0">
        <f t="shared" si="54"/>
        <v>973</v>
      </c>
      <c r="CV28" s="168">
        <f t="shared" si="55"/>
        <v>0.37038446897601829</v>
      </c>
      <c r="CW28" s="3">
        <f t="shared" si="56"/>
        <v>9</v>
      </c>
      <c r="CX28" s="168">
        <f t="shared" si="57"/>
        <v>2.5062656641604009E-3</v>
      </c>
      <c r="CY28" s="213"/>
      <c r="CZ28" s="213"/>
    </row>
    <row r="29" spans="1:104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0">
        <f t="shared" si="54"/>
        <v>1160</v>
      </c>
      <c r="CV29" s="168">
        <f t="shared" si="55"/>
        <v>0.17791411042944785</v>
      </c>
      <c r="CW29" s="3">
        <f t="shared" si="56"/>
        <v>-519</v>
      </c>
      <c r="CX29" s="168">
        <f t="shared" si="57"/>
        <v>-6.3300402488108309E-2</v>
      </c>
      <c r="CY29" s="213"/>
      <c r="CZ29" s="213"/>
    </row>
    <row r="30" spans="1:104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0">
        <f t="shared" si="54"/>
        <v>1975</v>
      </c>
      <c r="CV30" s="168">
        <f t="shared" si="55"/>
        <v>0.82257392753019576</v>
      </c>
      <c r="CW30" s="3">
        <f t="shared" si="56"/>
        <v>-217</v>
      </c>
      <c r="CX30" s="168">
        <f t="shared" si="57"/>
        <v>-4.7245808839538425E-2</v>
      </c>
      <c r="CY30" s="213"/>
      <c r="CZ30" s="213"/>
    </row>
    <row r="31" spans="1:104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60">
        <f t="shared" si="54"/>
        <v>1113</v>
      </c>
      <c r="CV31" s="168">
        <f t="shared" si="55"/>
        <v>0.85681293302540418</v>
      </c>
      <c r="CW31" s="3">
        <f t="shared" si="56"/>
        <v>-10</v>
      </c>
      <c r="CX31" s="168">
        <f t="shared" si="57"/>
        <v>-4.1288191577208916E-3</v>
      </c>
      <c r="CY31" s="213"/>
      <c r="CZ31" s="213"/>
    </row>
    <row r="32" spans="1:104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8">SUM(P15,P18,P22)</f>
        <v>30637</v>
      </c>
      <c r="Q32" s="3">
        <f t="shared" ref="Q32" si="59">SUM(Q15,Q18,Q22)</f>
        <v>16689</v>
      </c>
      <c r="R32" s="3">
        <f t="shared" ref="R32" si="60">SUM(R15,R18,R22)</f>
        <v>18938</v>
      </c>
      <c r="S32" s="3">
        <f t="shared" ref="S32" si="61">SUM(S15,S18,S22)</f>
        <v>18014</v>
      </c>
      <c r="T32" s="3">
        <f t="shared" ref="T32:Y32" si="62">SUM(T15,T18,T22)</f>
        <v>19166</v>
      </c>
      <c r="U32" s="3">
        <f t="shared" si="62"/>
        <v>17169</v>
      </c>
      <c r="V32" s="3">
        <f t="shared" si="62"/>
        <v>15235</v>
      </c>
      <c r="W32" s="3">
        <f t="shared" si="62"/>
        <v>14350</v>
      </c>
      <c r="X32" s="3">
        <f t="shared" si="62"/>
        <v>12117</v>
      </c>
      <c r="Y32" s="3">
        <f t="shared" si="62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3">AD15+AD18+AD22</f>
        <v>9848</v>
      </c>
      <c r="AE32" s="120">
        <f t="shared" si="63"/>
        <v>9970</v>
      </c>
      <c r="AF32" s="120">
        <f t="shared" si="63"/>
        <v>8707</v>
      </c>
      <c r="AG32" s="120">
        <f t="shared" si="63"/>
        <v>10361</v>
      </c>
      <c r="AH32" s="120">
        <f t="shared" si="63"/>
        <v>9833</v>
      </c>
      <c r="AI32" s="120">
        <f t="shared" ref="AI32:AK32" si="64">AI15+AI18+AI22</f>
        <v>9508</v>
      </c>
      <c r="AJ32" s="120">
        <f t="shared" si="64"/>
        <v>8832</v>
      </c>
      <c r="AK32" s="120">
        <f t="shared" si="64"/>
        <v>8534</v>
      </c>
      <c r="AL32" s="120">
        <f t="shared" si="63"/>
        <v>7651</v>
      </c>
      <c r="AM32" s="120">
        <f t="shared" ref="AM32:AQ32" si="65">AM15+AM18+AM22</f>
        <v>6679</v>
      </c>
      <c r="AN32" s="120">
        <f t="shared" ref="AN32:AP32" si="66">AN15+AN18+AN22</f>
        <v>6500</v>
      </c>
      <c r="AO32" s="120">
        <f t="shared" si="66"/>
        <v>6319</v>
      </c>
      <c r="AP32" s="120">
        <f t="shared" si="66"/>
        <v>8153</v>
      </c>
      <c r="AQ32" s="120">
        <f t="shared" si="65"/>
        <v>7727</v>
      </c>
      <c r="AR32" s="120">
        <f t="shared" ref="AR32:AS32" si="67">AR15+AR18+AR22</f>
        <v>10529</v>
      </c>
      <c r="AS32" s="120">
        <f t="shared" si="67"/>
        <v>9445</v>
      </c>
      <c r="AT32" s="174">
        <v>10218</v>
      </c>
      <c r="AU32" s="181">
        <f t="shared" ref="AU32:BA32" si="68">AU15+AU18+AU22</f>
        <v>11608</v>
      </c>
      <c r="AV32" s="181">
        <f t="shared" si="68"/>
        <v>10789</v>
      </c>
      <c r="AW32" s="181">
        <f t="shared" si="68"/>
        <v>10331</v>
      </c>
      <c r="AX32" s="181">
        <f t="shared" si="68"/>
        <v>9666</v>
      </c>
      <c r="AY32" s="181">
        <f t="shared" si="68"/>
        <v>8003</v>
      </c>
      <c r="AZ32" s="181">
        <f t="shared" ref="AZ32" si="69">AZ15+AZ18+AZ22</f>
        <v>8315</v>
      </c>
      <c r="BA32" s="181">
        <f t="shared" si="68"/>
        <v>6202</v>
      </c>
      <c r="BB32" s="181">
        <f t="shared" ref="BB32:BC32" si="70">BB15+BB18+BB22</f>
        <v>4901</v>
      </c>
      <c r="BC32" s="181">
        <f t="shared" si="70"/>
        <v>4233</v>
      </c>
      <c r="BD32" s="181">
        <f t="shared" ref="BD32:BE32" si="71">BD15+BD18+BD22</f>
        <v>4202</v>
      </c>
      <c r="BE32" s="181">
        <f t="shared" si="71"/>
        <v>3783</v>
      </c>
      <c r="BF32" s="181">
        <f t="shared" ref="BF32:BG32" si="72">BF15+BF18+BF22</f>
        <v>3016</v>
      </c>
      <c r="BG32" s="181">
        <f t="shared" si="72"/>
        <v>2772</v>
      </c>
      <c r="BH32" s="181">
        <f t="shared" ref="BH32:BI32" si="73">BH15+BH18+BH22</f>
        <v>3145</v>
      </c>
      <c r="BI32" s="181">
        <f t="shared" si="73"/>
        <v>3166</v>
      </c>
      <c r="BJ32" s="181">
        <f t="shared" ref="BJ32:BO32" si="74">BJ15+BJ18+BJ22</f>
        <v>3806</v>
      </c>
      <c r="BK32" s="181">
        <f t="shared" si="74"/>
        <v>3607</v>
      </c>
      <c r="BL32" s="181">
        <f t="shared" si="74"/>
        <v>3183</v>
      </c>
      <c r="BM32" s="181">
        <f t="shared" si="74"/>
        <v>2131</v>
      </c>
      <c r="BN32" s="181">
        <f t="shared" si="74"/>
        <v>1861</v>
      </c>
      <c r="BO32" s="181">
        <f t="shared" si="74"/>
        <v>1597</v>
      </c>
      <c r="BP32" s="181">
        <f t="shared" ref="BP32:BQ32" si="75">BP15+BP18+BP22</f>
        <v>1520</v>
      </c>
      <c r="BQ32" s="181">
        <f t="shared" si="75"/>
        <v>1589</v>
      </c>
      <c r="BR32" s="181">
        <f t="shared" ref="BR32:BS32" si="76">BR15+BR18+BR22</f>
        <v>1303</v>
      </c>
      <c r="BS32" s="181">
        <f t="shared" si="76"/>
        <v>1666</v>
      </c>
      <c r="BT32" s="181">
        <f t="shared" ref="BT32:BU32" si="77">BT15+BT18+BT22</f>
        <v>1381</v>
      </c>
      <c r="BU32" s="181">
        <f t="shared" si="77"/>
        <v>1183</v>
      </c>
      <c r="BV32" s="181">
        <f t="shared" ref="BV32:BW32" si="78">BV15+BV18+BV22</f>
        <v>1413</v>
      </c>
      <c r="BW32" s="181">
        <f t="shared" si="78"/>
        <v>1290</v>
      </c>
      <c r="BX32" s="181">
        <f t="shared" ref="BX32:BY32" si="79">BX15+BX18+BX22</f>
        <v>1472</v>
      </c>
      <c r="BY32" s="181">
        <f t="shared" si="79"/>
        <v>1509</v>
      </c>
      <c r="BZ32" s="181">
        <f t="shared" ref="BZ32:CA32" si="80">BZ15+BZ18+BZ22</f>
        <v>1325</v>
      </c>
      <c r="CA32" s="181">
        <f t="shared" si="80"/>
        <v>2318</v>
      </c>
      <c r="CB32" s="181">
        <f t="shared" ref="CB32:CC32" si="81">CB15+CB18+CB22</f>
        <v>2921</v>
      </c>
      <c r="CC32" s="181">
        <f t="shared" si="81"/>
        <v>2970</v>
      </c>
      <c r="CD32" s="181">
        <f t="shared" ref="CD32:CE32" si="82">CD15+CD18+CD22</f>
        <v>3563</v>
      </c>
      <c r="CE32" s="181">
        <f t="shared" si="82"/>
        <v>4456</v>
      </c>
      <c r="CF32" s="181">
        <f t="shared" ref="CF32:CG32" si="83">CF15+CF18+CF22</f>
        <v>4529</v>
      </c>
      <c r="CG32" s="181">
        <f t="shared" si="83"/>
        <v>5012</v>
      </c>
      <c r="CH32" s="181">
        <f t="shared" ref="CH32:CI32" si="84">CH15+CH18+CH22</f>
        <v>7813</v>
      </c>
      <c r="CI32" s="181">
        <f t="shared" si="84"/>
        <v>7612</v>
      </c>
      <c r="CJ32" s="181">
        <f t="shared" ref="CJ32:CO32" si="85">CJ15+CJ18+CJ22</f>
        <v>10373</v>
      </c>
      <c r="CK32" s="181">
        <f t="shared" si="85"/>
        <v>11076</v>
      </c>
      <c r="CL32" s="181">
        <f t="shared" si="85"/>
        <v>12257</v>
      </c>
      <c r="CM32" s="181">
        <f t="shared" si="85"/>
        <v>12541</v>
      </c>
      <c r="CN32" s="181">
        <f t="shared" si="85"/>
        <v>11034</v>
      </c>
      <c r="CO32" s="181">
        <f t="shared" si="85"/>
        <v>11609</v>
      </c>
      <c r="CP32" s="181">
        <f t="shared" ref="CP32:CQ32" si="86">CP15+CP18+CP22</f>
        <v>10799</v>
      </c>
      <c r="CQ32" s="181">
        <f t="shared" si="86"/>
        <v>10559</v>
      </c>
      <c r="CR32" s="181">
        <f t="shared" ref="CR32:CS32" si="87">CR15+CR18+CR22</f>
        <v>8834</v>
      </c>
      <c r="CS32" s="181">
        <f t="shared" si="87"/>
        <v>7676</v>
      </c>
      <c r="CT32" s="181">
        <f t="shared" ref="CT32" si="88">CT15+CT18+CT22</f>
        <v>7672</v>
      </c>
      <c r="CU32" s="260">
        <f t="shared" si="54"/>
        <v>-141</v>
      </c>
      <c r="CV32" s="168">
        <f t="shared" si="55"/>
        <v>-1.8046845001919876E-2</v>
      </c>
      <c r="CW32" s="3">
        <f t="shared" si="56"/>
        <v>-4</v>
      </c>
      <c r="CX32" s="168">
        <f t="shared" si="57"/>
        <v>-5.2110474205315264E-4</v>
      </c>
      <c r="CY32" s="213"/>
      <c r="CZ32" s="213"/>
    </row>
    <row r="33" spans="1:104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9">SUM(P15:P31)-P32</f>
        <v>30875</v>
      </c>
      <c r="Q33" s="3">
        <f t="shared" ref="Q33" si="90">SUM(Q15:Q31)-Q32</f>
        <v>39724</v>
      </c>
      <c r="R33" s="3">
        <f t="shared" ref="R33" si="91">SUM(R15:R31)-R32</f>
        <v>40375</v>
      </c>
      <c r="S33" s="3">
        <f t="shared" ref="S33" si="92">SUM(S15:S31)-S32</f>
        <v>43049</v>
      </c>
      <c r="T33" s="3">
        <f t="shared" ref="T33:Y33" si="93">SUM(T15:T31)-T32</f>
        <v>42513</v>
      </c>
      <c r="U33" s="3">
        <f t="shared" si="93"/>
        <v>43144</v>
      </c>
      <c r="V33" s="3">
        <f t="shared" si="93"/>
        <v>41624</v>
      </c>
      <c r="W33" s="3">
        <f t="shared" si="93"/>
        <v>42758</v>
      </c>
      <c r="X33" s="3">
        <f t="shared" si="93"/>
        <v>42165</v>
      </c>
      <c r="Y33" s="3">
        <f t="shared" si="93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4">AD16+AD17+AD19+AD20+AD21+AD23+AD24+AD25+AD26+AD27+AD28+AD29+AD30+AD31</f>
        <v>49256</v>
      </c>
      <c r="AE33" s="3">
        <f t="shared" si="94"/>
        <v>50933</v>
      </c>
      <c r="AF33" s="3">
        <f t="shared" si="94"/>
        <v>49297</v>
      </c>
      <c r="AG33" s="3">
        <f t="shared" si="94"/>
        <v>49222</v>
      </c>
      <c r="AH33" s="3">
        <f t="shared" si="94"/>
        <v>50003</v>
      </c>
      <c r="AI33" s="3">
        <f t="shared" ref="AI33:AK33" si="95">AI16+AI17+AI19+AI20+AI21+AI23+AI24+AI25+AI26+AI27+AI28+AI29+AI30+AI31</f>
        <v>52542</v>
      </c>
      <c r="AJ33" s="3">
        <f t="shared" si="95"/>
        <v>54300</v>
      </c>
      <c r="AK33" s="3">
        <f t="shared" si="95"/>
        <v>53836</v>
      </c>
      <c r="AL33" s="3">
        <f t="shared" si="94"/>
        <v>52945</v>
      </c>
      <c r="AM33" s="3">
        <f t="shared" ref="AM33:AQ33" si="96">AM16+AM17+AM19+AM20+AM21+AM23+AM24+AM25+AM26+AM27+AM28+AM29+AM30+AM31</f>
        <v>53823</v>
      </c>
      <c r="AN33" s="3">
        <f t="shared" ref="AN33:AP33" si="97">AN16+AN17+AN19+AN20+AN21+AN23+AN24+AN25+AN26+AN27+AN28+AN29+AN30+AN31</f>
        <v>53622</v>
      </c>
      <c r="AO33" s="3">
        <f t="shared" si="97"/>
        <v>52519</v>
      </c>
      <c r="AP33" s="3">
        <f t="shared" si="97"/>
        <v>51009</v>
      </c>
      <c r="AQ33" s="3">
        <f t="shared" si="96"/>
        <v>51887</v>
      </c>
      <c r="AR33" s="3">
        <f t="shared" ref="AR33:AS33" si="98">AR16+AR17+AR19+AR20+AR21+AR23+AR24+AR25+AR26+AR27+AR28+AR29+AR30+AR31</f>
        <v>51618</v>
      </c>
      <c r="AS33" s="3">
        <f t="shared" si="98"/>
        <v>52596</v>
      </c>
      <c r="AT33" s="185">
        <v>52523</v>
      </c>
      <c r="AU33" s="185">
        <f t="shared" ref="AU33:BA33" si="99">AU16+AU17+AU19+AU20+AU21+AU23+AU24+AU25+AU26+AU27+AU28+AU29+AU30+AU31</f>
        <v>52097</v>
      </c>
      <c r="AV33" s="185">
        <f t="shared" si="99"/>
        <v>51740</v>
      </c>
      <c r="AW33" s="185">
        <f t="shared" si="99"/>
        <v>52054</v>
      </c>
      <c r="AX33" s="185">
        <f t="shared" si="99"/>
        <v>50396</v>
      </c>
      <c r="AY33" s="185">
        <f t="shared" si="99"/>
        <v>48095</v>
      </c>
      <c r="AZ33" s="185">
        <f t="shared" ref="AZ33" si="100">AZ16+AZ17+AZ19+AZ20+AZ21+AZ23+AZ24+AZ25+AZ26+AZ27+AZ28+AZ29+AZ30+AZ31</f>
        <v>45246</v>
      </c>
      <c r="BA33" s="185">
        <f t="shared" si="99"/>
        <v>41595</v>
      </c>
      <c r="BB33" s="185">
        <f t="shared" ref="BB33:BC33" si="101">BB16+BB17+BB19+BB20+BB21+BB23+BB24+BB25+BB26+BB27+BB28+BB29+BB30+BB31</f>
        <v>38367</v>
      </c>
      <c r="BC33" s="185">
        <f t="shared" si="101"/>
        <v>35223</v>
      </c>
      <c r="BD33" s="185">
        <f t="shared" ref="BD33:BE33" si="102">BD16+BD17+BD19+BD20+BD21+BD23+BD24+BD25+BD26+BD27+BD28+BD29+BD30+BD31</f>
        <v>34102</v>
      </c>
      <c r="BE33" s="185">
        <f t="shared" si="102"/>
        <v>32846</v>
      </c>
      <c r="BF33" s="185">
        <f t="shared" ref="BF33:BG33" si="103">BF16+BF17+BF19+BF20+BF21+BF23+BF24+BF25+BF26+BF27+BF28+BF29+BF30+BF31</f>
        <v>30878</v>
      </c>
      <c r="BG33" s="185">
        <f t="shared" si="103"/>
        <v>26490</v>
      </c>
      <c r="BH33" s="185">
        <f t="shared" ref="BH33:BI33" si="104">BH16+BH17+BH19+BH20+BH21+BH23+BH24+BH25+BH26+BH27+BH28+BH29+BH30+BH31</f>
        <v>25738</v>
      </c>
      <c r="BI33" s="185">
        <f t="shared" si="104"/>
        <v>25665</v>
      </c>
      <c r="BJ33" s="185">
        <f t="shared" ref="BJ33:BO33" si="105">BJ16+BJ17+BJ19+BJ20+BJ21+BJ23+BJ24+BJ25+BJ26+BJ27+BJ28+BJ29+BJ30+BJ31</f>
        <v>24503</v>
      </c>
      <c r="BK33" s="185">
        <f t="shared" si="105"/>
        <v>23096</v>
      </c>
      <c r="BL33" s="185">
        <f t="shared" si="105"/>
        <v>20437</v>
      </c>
      <c r="BM33" s="185">
        <f t="shared" si="105"/>
        <v>16874</v>
      </c>
      <c r="BN33" s="185">
        <f t="shared" si="105"/>
        <v>15269</v>
      </c>
      <c r="BO33" s="185">
        <f t="shared" si="105"/>
        <v>14189</v>
      </c>
      <c r="BP33" s="185">
        <f t="shared" ref="BP33:BQ33" si="106">BP16+BP17+BP19+BP20+BP21+BP23+BP24+BP25+BP26+BP27+BP28+BP29+BP30+BP31</f>
        <v>13750</v>
      </c>
      <c r="BQ33" s="185">
        <f t="shared" si="106"/>
        <v>14209</v>
      </c>
      <c r="BR33" s="185">
        <f t="shared" ref="BR33:BS33" si="107">BR16+BR17+BR19+BR20+BR21+BR23+BR24+BR25+BR26+BR27+BR28+BR29+BR30+BR31</f>
        <v>14357</v>
      </c>
      <c r="BS33" s="185">
        <f t="shared" si="107"/>
        <v>14623</v>
      </c>
      <c r="BT33" s="185">
        <f t="shared" ref="BT33:BU33" si="108">BT16+BT17+BT19+BT20+BT21+BT23+BT24+BT25+BT26+BT27+BT28+BT29+BT30+BT31</f>
        <v>13817</v>
      </c>
      <c r="BU33" s="185">
        <f t="shared" si="108"/>
        <v>13681</v>
      </c>
      <c r="BV33" s="185">
        <f t="shared" ref="BV33:BW33" si="109">BV16+BV17+BV19+BV20+BV21+BV23+BV24+BV25+BV26+BV27+BV28+BV29+BV30+BV31</f>
        <v>12429</v>
      </c>
      <c r="BW33" s="185">
        <f t="shared" si="109"/>
        <v>12785</v>
      </c>
      <c r="BX33" s="185">
        <f t="shared" ref="BX33:BY33" si="110">BX16+BX17+BX19+BX20+BX21+BX23+BX24+BX25+BX26+BX27+BX28+BX29+BX30+BX31</f>
        <v>12622</v>
      </c>
      <c r="BY33" s="185">
        <f t="shared" si="110"/>
        <v>16201</v>
      </c>
      <c r="BZ33" s="185">
        <f t="shared" ref="BZ33:CA33" si="111">BZ16+BZ17+BZ19+BZ20+BZ21+BZ23+BZ24+BZ25+BZ26+BZ27+BZ28+BZ29+BZ30+BZ31</f>
        <v>20402</v>
      </c>
      <c r="CA33" s="185">
        <f t="shared" si="111"/>
        <v>22936</v>
      </c>
      <c r="CB33" s="185">
        <f t="shared" ref="CB33:CC33" si="112">CB16+CB17+CB19+CB20+CB21+CB23+CB24+CB25+CB26+CB27+CB28+CB29+CB30+CB31</f>
        <v>25053</v>
      </c>
      <c r="CC33" s="185">
        <f t="shared" si="112"/>
        <v>24210</v>
      </c>
      <c r="CD33" s="185">
        <f t="shared" ref="CD33:CE33" si="113">CD16+CD17+CD19+CD20+CD21+CD23+CD24+CD25+CD26+CD27+CD28+CD29+CD30+CD31</f>
        <v>23812</v>
      </c>
      <c r="CE33" s="185">
        <f t="shared" si="113"/>
        <v>23454</v>
      </c>
      <c r="CF33" s="185">
        <f t="shared" ref="CF33:CG33" si="114">CF16+CF17+CF19+CF20+CF21+CF23+CF24+CF25+CF26+CF27+CF28+CF29+CF30+CF31</f>
        <v>26755</v>
      </c>
      <c r="CG33" s="185">
        <f t="shared" si="114"/>
        <v>27710</v>
      </c>
      <c r="CH33" s="185">
        <f t="shared" ref="CH33:CI33" si="115">CH16+CH17+CH19+CH20+CH21+CH23+CH24+CH25+CH26+CH27+CH28+CH29+CH30+CH31</f>
        <v>33791</v>
      </c>
      <c r="CI33" s="185">
        <f t="shared" si="115"/>
        <v>39605</v>
      </c>
      <c r="CJ33" s="185">
        <f t="shared" ref="CJ33:CO33" si="116">CJ16+CJ17+CJ19+CJ20+CJ21+CJ23+CJ24+CJ25+CJ26+CJ27+CJ28+CJ29+CJ30+CJ31</f>
        <v>47654</v>
      </c>
      <c r="CK33" s="185">
        <f t="shared" si="116"/>
        <v>57072</v>
      </c>
      <c r="CL33" s="185">
        <f t="shared" si="116"/>
        <v>63102</v>
      </c>
      <c r="CM33" s="185">
        <f t="shared" si="116"/>
        <v>62897</v>
      </c>
      <c r="CN33" s="185">
        <f t="shared" si="116"/>
        <v>61070</v>
      </c>
      <c r="CO33" s="185">
        <f t="shared" si="116"/>
        <v>59756</v>
      </c>
      <c r="CP33" s="185">
        <f t="shared" ref="CP33:CQ33" si="117">CP16+CP17+CP19+CP20+CP21+CP23+CP24+CP25+CP26+CP27+CP28+CP29+CP30+CP31</f>
        <v>58066</v>
      </c>
      <c r="CQ33" s="185">
        <f t="shared" si="117"/>
        <v>55829</v>
      </c>
      <c r="CR33" s="185">
        <f t="shared" ref="CR33:CS33" si="118">CR16+CR17+CR19+CR20+CR21+CR23+CR24+CR25+CR26+CR27+CR28+CR29+CR30+CR31</f>
        <v>54253</v>
      </c>
      <c r="CS33" s="185">
        <f t="shared" si="118"/>
        <v>54135</v>
      </c>
      <c r="CT33" s="185">
        <f t="shared" ref="CT33" si="119">CT16+CT17+CT19+CT20+CT21+CT23+CT24+CT25+CT26+CT27+CT28+CT29+CT30+CT31</f>
        <v>52134</v>
      </c>
      <c r="CU33" s="260">
        <f t="shared" si="54"/>
        <v>18343</v>
      </c>
      <c r="CV33" s="168">
        <f t="shared" si="55"/>
        <v>0.54283685004882953</v>
      </c>
      <c r="CW33" s="3">
        <f t="shared" si="56"/>
        <v>-2001</v>
      </c>
      <c r="CX33" s="168">
        <f t="shared" si="57"/>
        <v>-3.6963147686339709E-2</v>
      </c>
      <c r="CY33" s="213"/>
      <c r="CZ33" s="213"/>
    </row>
    <row r="34" spans="1:104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4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</row>
    <row r="36" spans="1:104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</row>
    <row r="37" spans="1:104" ht="22.5" customHeight="1">
      <c r="A37" s="312" t="s">
        <v>0</v>
      </c>
      <c r="B37" s="312">
        <v>1.1200000000000001</v>
      </c>
      <c r="C37" s="312">
        <v>2.12</v>
      </c>
      <c r="D37" s="312">
        <v>3.12</v>
      </c>
      <c r="E37" s="312">
        <v>4.12</v>
      </c>
      <c r="F37" s="312">
        <v>5.12</v>
      </c>
      <c r="G37" s="312">
        <v>6.12</v>
      </c>
      <c r="H37" s="312">
        <v>7.12</v>
      </c>
      <c r="I37" s="312">
        <v>8.1199999999999992</v>
      </c>
      <c r="J37" s="312">
        <v>9.1199999999999992</v>
      </c>
      <c r="K37" s="312">
        <v>10.119999999999999</v>
      </c>
      <c r="L37" s="312">
        <v>11.12</v>
      </c>
      <c r="M37" s="312">
        <v>12.12</v>
      </c>
      <c r="N37" s="312">
        <v>13.12</v>
      </c>
      <c r="O37" s="312">
        <v>14.12</v>
      </c>
      <c r="P37" s="312">
        <v>15.12</v>
      </c>
      <c r="Q37" s="315">
        <v>16.12</v>
      </c>
      <c r="R37" s="313">
        <v>17.100000000000001</v>
      </c>
      <c r="S37" s="313">
        <v>17.2</v>
      </c>
      <c r="T37" s="313">
        <v>17.3</v>
      </c>
      <c r="U37" s="313">
        <v>17.399999999999999</v>
      </c>
      <c r="V37" s="313">
        <v>17.5</v>
      </c>
      <c r="W37" s="313">
        <v>17.600000000000001</v>
      </c>
      <c r="X37" s="313">
        <v>17.7</v>
      </c>
      <c r="Y37" s="313">
        <v>17.8</v>
      </c>
      <c r="Z37" s="313">
        <v>17.899999999999999</v>
      </c>
      <c r="AA37" s="313" t="s">
        <v>343</v>
      </c>
      <c r="AB37" s="313" t="s">
        <v>346</v>
      </c>
      <c r="AC37" s="317" t="s">
        <v>349</v>
      </c>
      <c r="AD37" s="322" t="s">
        <v>355</v>
      </c>
      <c r="AE37" s="317" t="s">
        <v>354</v>
      </c>
      <c r="AF37" s="317" t="s">
        <v>357</v>
      </c>
      <c r="AG37" s="317" t="s">
        <v>360</v>
      </c>
      <c r="AH37" s="317" t="s">
        <v>362</v>
      </c>
      <c r="AI37" s="317" t="s">
        <v>364</v>
      </c>
      <c r="AJ37" s="317" t="s">
        <v>367</v>
      </c>
      <c r="AK37" s="317" t="s">
        <v>369</v>
      </c>
      <c r="AL37" s="317" t="s">
        <v>371</v>
      </c>
      <c r="AM37" s="317" t="s">
        <v>373</v>
      </c>
      <c r="AN37" s="317" t="s">
        <v>375</v>
      </c>
      <c r="AO37" s="317" t="s">
        <v>378</v>
      </c>
      <c r="AP37" s="317" t="s">
        <v>380</v>
      </c>
      <c r="AQ37" s="317" t="s">
        <v>384</v>
      </c>
      <c r="AR37" s="324">
        <v>19.3</v>
      </c>
      <c r="AS37" s="324">
        <v>19.399999999999999</v>
      </c>
      <c r="AT37" s="323">
        <v>19.5</v>
      </c>
      <c r="AU37" s="320">
        <v>19.600000000000001</v>
      </c>
      <c r="AV37" s="320">
        <v>19.7</v>
      </c>
      <c r="AW37" s="320">
        <v>19.8</v>
      </c>
      <c r="AX37" s="320">
        <v>19.899999999999999</v>
      </c>
      <c r="AY37" s="310" t="s">
        <v>395</v>
      </c>
      <c r="AZ37" s="310" t="s">
        <v>396</v>
      </c>
      <c r="BA37" s="310" t="s">
        <v>400</v>
      </c>
      <c r="BB37" s="310" t="s">
        <v>402</v>
      </c>
      <c r="BC37" s="310" t="s">
        <v>405</v>
      </c>
      <c r="BD37" s="310" t="s">
        <v>406</v>
      </c>
      <c r="BE37" s="310" t="s">
        <v>408</v>
      </c>
      <c r="BF37" s="310" t="s">
        <v>410</v>
      </c>
      <c r="BG37" s="310" t="s">
        <v>413</v>
      </c>
      <c r="BH37" s="310" t="s">
        <v>416</v>
      </c>
      <c r="BI37" s="310" t="s">
        <v>418</v>
      </c>
      <c r="BJ37" s="310" t="s">
        <v>421</v>
      </c>
      <c r="BK37" s="310" t="s">
        <v>426</v>
      </c>
      <c r="BL37" s="310" t="s">
        <v>425</v>
      </c>
      <c r="BM37" s="310" t="s">
        <v>428</v>
      </c>
      <c r="BN37" s="310" t="s">
        <v>430</v>
      </c>
      <c r="BO37" s="310" t="s">
        <v>433</v>
      </c>
      <c r="BP37" s="310" t="s">
        <v>447</v>
      </c>
      <c r="BQ37" s="310" t="s">
        <v>451</v>
      </c>
      <c r="BR37" s="310" t="s">
        <v>452</v>
      </c>
      <c r="BS37" s="310" t="s">
        <v>454</v>
      </c>
      <c r="BT37" s="310" t="s">
        <v>459</v>
      </c>
      <c r="BU37" s="310" t="s">
        <v>461</v>
      </c>
      <c r="BV37" s="310" t="s">
        <v>464</v>
      </c>
      <c r="BW37" s="310" t="s">
        <v>465</v>
      </c>
      <c r="BX37" s="310" t="s">
        <v>469</v>
      </c>
      <c r="BY37" s="310" t="s">
        <v>477</v>
      </c>
      <c r="BZ37" s="310" t="s">
        <v>479</v>
      </c>
      <c r="CA37" s="310" t="s">
        <v>482</v>
      </c>
      <c r="CB37" s="310" t="s">
        <v>484</v>
      </c>
      <c r="CC37" s="310" t="s">
        <v>486</v>
      </c>
      <c r="CD37" s="310" t="s">
        <v>487</v>
      </c>
      <c r="CE37" s="310" t="s">
        <v>490</v>
      </c>
      <c r="CF37" s="310" t="s">
        <v>492</v>
      </c>
      <c r="CG37" s="310" t="s">
        <v>494</v>
      </c>
      <c r="CH37" s="310" t="s">
        <v>496</v>
      </c>
      <c r="CI37" s="310" t="s">
        <v>498</v>
      </c>
      <c r="CJ37" s="310" t="s">
        <v>500</v>
      </c>
      <c r="CK37" s="310" t="s">
        <v>502</v>
      </c>
      <c r="CL37" s="310" t="s">
        <v>504</v>
      </c>
      <c r="CM37" s="310" t="s">
        <v>507</v>
      </c>
      <c r="CN37" s="310" t="s">
        <v>513</v>
      </c>
      <c r="CO37" s="310" t="s">
        <v>515</v>
      </c>
      <c r="CP37" s="310" t="s">
        <v>518</v>
      </c>
      <c r="CQ37" s="310" t="s">
        <v>519</v>
      </c>
      <c r="CR37" s="310" t="s">
        <v>521</v>
      </c>
      <c r="CS37" s="310" t="s">
        <v>527</v>
      </c>
      <c r="CT37" s="310" t="s">
        <v>529</v>
      </c>
      <c r="CU37" s="325" t="s">
        <v>1</v>
      </c>
      <c r="CV37" s="325"/>
      <c r="CW37" s="325" t="s">
        <v>2</v>
      </c>
      <c r="CX37" s="325"/>
    </row>
    <row r="38" spans="1:104" ht="22.5" customHeight="1">
      <c r="A38" s="312"/>
      <c r="B38" s="312"/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6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4"/>
      <c r="AE38" s="314"/>
      <c r="AF38" s="314"/>
      <c r="AG38" s="314"/>
      <c r="AH38" s="314"/>
      <c r="AI38" s="314"/>
      <c r="AJ38" s="314"/>
      <c r="AK38" s="314"/>
      <c r="AL38" s="314"/>
      <c r="AM38" s="314"/>
      <c r="AN38" s="314"/>
      <c r="AO38" s="314"/>
      <c r="AP38" s="314"/>
      <c r="AQ38" s="314"/>
      <c r="AR38" s="318"/>
      <c r="AS38" s="318"/>
      <c r="AT38" s="318"/>
      <c r="AU38" s="314"/>
      <c r="AV38" s="314"/>
      <c r="AW38" s="314"/>
      <c r="AX38" s="314"/>
      <c r="AY38" s="319"/>
      <c r="AZ38" s="319"/>
      <c r="BA38" s="319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1"/>
      <c r="BM38" s="311"/>
      <c r="BN38" s="311"/>
      <c r="BO38" s="311"/>
      <c r="BP38" s="311"/>
      <c r="BQ38" s="311"/>
      <c r="BR38" s="311"/>
      <c r="BS38" s="311"/>
      <c r="BT38" s="311"/>
      <c r="BU38" s="311"/>
      <c r="BV38" s="311"/>
      <c r="BW38" s="311"/>
      <c r="BX38" s="311"/>
      <c r="BY38" s="311"/>
      <c r="BZ38" s="311"/>
      <c r="CA38" s="311"/>
      <c r="CB38" s="311"/>
      <c r="CC38" s="311"/>
      <c r="CD38" s="311"/>
      <c r="CE38" s="311"/>
      <c r="CF38" s="311"/>
      <c r="CG38" s="311"/>
      <c r="CH38" s="311"/>
      <c r="CI38" s="311"/>
      <c r="CJ38" s="311"/>
      <c r="CK38" s="311"/>
      <c r="CL38" s="311"/>
      <c r="CM38" s="311"/>
      <c r="CN38" s="311"/>
      <c r="CO38" s="311"/>
      <c r="CP38" s="311"/>
      <c r="CQ38" s="311"/>
      <c r="CR38" s="311"/>
      <c r="CS38" s="311"/>
      <c r="CT38" s="311"/>
      <c r="CU38" s="241" t="s">
        <v>3</v>
      </c>
      <c r="CV38" s="241" t="s">
        <v>4</v>
      </c>
      <c r="CW38" s="241" t="s">
        <v>3</v>
      </c>
      <c r="CX38" s="241" t="s">
        <v>4</v>
      </c>
    </row>
    <row r="39" spans="1:104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0">SUM(P40:P43)</f>
        <v>61512</v>
      </c>
      <c r="Q39" s="3">
        <f t="shared" ref="Q39:S39" si="121">SUM(Q40:Q43)</f>
        <v>56413</v>
      </c>
      <c r="R39" s="3">
        <f t="shared" si="121"/>
        <v>59313</v>
      </c>
      <c r="S39" s="3">
        <f t="shared" si="121"/>
        <v>61063</v>
      </c>
      <c r="T39" s="3">
        <f t="shared" ref="T39" si="122">SUM(T40:T43)</f>
        <v>61679</v>
      </c>
      <c r="U39" s="3">
        <f t="shared" ref="U39:V39" si="123">SUM(U40:U43)</f>
        <v>60313</v>
      </c>
      <c r="V39" s="3">
        <f t="shared" si="123"/>
        <v>56859</v>
      </c>
      <c r="W39" s="3">
        <f t="shared" ref="W39:Y39" si="124">SUM(W40:W43)</f>
        <v>57108</v>
      </c>
      <c r="X39" s="3">
        <f t="shared" si="124"/>
        <v>54282</v>
      </c>
      <c r="Y39" s="3">
        <f t="shared" si="124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25">SUM(AC40:AC43)</f>
        <v>57330</v>
      </c>
      <c r="AD39" s="120">
        <f t="shared" si="125"/>
        <v>59104</v>
      </c>
      <c r="AE39" s="120">
        <f t="shared" si="125"/>
        <v>60903</v>
      </c>
      <c r="AF39" s="120">
        <f t="shared" si="125"/>
        <v>58004</v>
      </c>
      <c r="AG39" s="120">
        <f t="shared" si="125"/>
        <v>59583</v>
      </c>
      <c r="AH39" s="120">
        <f t="shared" ref="AH39:AK39" si="126">SUM(AH40:AH43)</f>
        <v>59836</v>
      </c>
      <c r="AI39" s="120">
        <f t="shared" si="126"/>
        <v>62050</v>
      </c>
      <c r="AJ39" s="120">
        <f t="shared" si="126"/>
        <v>63132</v>
      </c>
      <c r="AK39" s="120">
        <f t="shared" si="126"/>
        <v>62370</v>
      </c>
      <c r="AL39" s="120">
        <f t="shared" si="125"/>
        <v>60596</v>
      </c>
      <c r="AM39" s="120">
        <f t="shared" ref="AM39:AS39" si="127">SUM(AM40:AM43)</f>
        <v>60502</v>
      </c>
      <c r="AN39" s="120">
        <f t="shared" ref="AN39:AP39" si="128">SUM(AN40:AN43)</f>
        <v>60122</v>
      </c>
      <c r="AO39" s="120">
        <f t="shared" si="128"/>
        <v>58838</v>
      </c>
      <c r="AP39" s="120">
        <f t="shared" si="128"/>
        <v>59162</v>
      </c>
      <c r="AQ39" s="120">
        <f t="shared" si="127"/>
        <v>59614</v>
      </c>
      <c r="AR39" s="120">
        <f t="shared" ref="AR39" si="129">SUM(AR40:AR43)</f>
        <v>62147</v>
      </c>
      <c r="AS39" s="120">
        <f t="shared" si="127"/>
        <v>62041</v>
      </c>
      <c r="AT39" s="174">
        <v>62741</v>
      </c>
      <c r="AU39" s="181">
        <f t="shared" ref="AU39:BB39" si="130">SUM(AU40:AU43)</f>
        <v>63705</v>
      </c>
      <c r="AV39" s="181">
        <f t="shared" si="130"/>
        <v>62529</v>
      </c>
      <c r="AW39" s="181">
        <f t="shared" si="130"/>
        <v>62385</v>
      </c>
      <c r="AX39" s="181">
        <f t="shared" si="130"/>
        <v>60062</v>
      </c>
      <c r="AY39" s="181">
        <f t="shared" si="130"/>
        <v>56098</v>
      </c>
      <c r="AZ39" s="181">
        <f t="shared" ref="AZ39" si="131">SUM(AZ40:AZ43)</f>
        <v>53561</v>
      </c>
      <c r="BA39" s="181">
        <f t="shared" si="130"/>
        <v>47797</v>
      </c>
      <c r="BB39" s="181">
        <f t="shared" si="130"/>
        <v>43268</v>
      </c>
      <c r="BC39" s="181">
        <f t="shared" ref="BC39:BE39" si="132">SUM(BC40:BC43)</f>
        <v>39456</v>
      </c>
      <c r="BD39" s="181">
        <f t="shared" ref="BD39" si="133">SUM(BD40:BD43)</f>
        <v>38304</v>
      </c>
      <c r="BE39" s="181">
        <f t="shared" si="132"/>
        <v>36629</v>
      </c>
      <c r="BF39" s="181">
        <f t="shared" ref="BF39:BG39" si="134">SUM(BF40:BF43)</f>
        <v>33894</v>
      </c>
      <c r="BG39" s="181">
        <f t="shared" si="134"/>
        <v>29262</v>
      </c>
      <c r="BH39" s="181">
        <f t="shared" ref="BH39:BI39" si="135">SUM(BH40:BH43)</f>
        <v>28883</v>
      </c>
      <c r="BI39" s="181">
        <f t="shared" si="135"/>
        <v>28831</v>
      </c>
      <c r="BJ39" s="181">
        <f t="shared" ref="BJ39:BP39" si="136">SUM(BJ40:BJ43)</f>
        <v>28309</v>
      </c>
      <c r="BK39" s="181">
        <f t="shared" si="136"/>
        <v>26703</v>
      </c>
      <c r="BL39" s="181">
        <f t="shared" si="136"/>
        <v>23620</v>
      </c>
      <c r="BM39" s="181">
        <f t="shared" si="136"/>
        <v>19005</v>
      </c>
      <c r="BN39" s="181">
        <f t="shared" si="136"/>
        <v>17130</v>
      </c>
      <c r="BO39" s="181">
        <f t="shared" si="136"/>
        <v>15786</v>
      </c>
      <c r="BP39" s="181">
        <f t="shared" si="136"/>
        <v>15270</v>
      </c>
      <c r="BQ39" s="181">
        <f t="shared" ref="BQ39:BR39" si="137">SUM(BQ40:BQ43)</f>
        <v>15798</v>
      </c>
      <c r="BR39" s="181">
        <f t="shared" si="137"/>
        <v>15660</v>
      </c>
      <c r="BS39" s="181">
        <f t="shared" ref="BS39:BT39" si="138">SUM(BS40:BS43)</f>
        <v>16289</v>
      </c>
      <c r="BT39" s="181">
        <f t="shared" si="138"/>
        <v>15198</v>
      </c>
      <c r="BU39" s="181">
        <f t="shared" ref="BU39:BV39" si="139">SUM(BU40:BU43)</f>
        <v>14864</v>
      </c>
      <c r="BV39" s="181">
        <f t="shared" si="139"/>
        <v>13842</v>
      </c>
      <c r="BW39" s="181">
        <f t="shared" ref="BW39:BX39" si="140">SUM(BW40:BW43)</f>
        <v>14075</v>
      </c>
      <c r="BX39" s="242">
        <f t="shared" si="140"/>
        <v>14094</v>
      </c>
      <c r="BY39" s="242">
        <f t="shared" ref="BY39:BZ39" si="141">SUM(BY40:BY43)</f>
        <v>17710</v>
      </c>
      <c r="BZ39" s="242">
        <f t="shared" si="141"/>
        <v>21727</v>
      </c>
      <c r="CA39" s="242">
        <f t="shared" ref="CA39:CB39" si="142">SUM(CA40:CA43)</f>
        <v>25254</v>
      </c>
      <c r="CB39" s="242">
        <f t="shared" si="142"/>
        <v>27974</v>
      </c>
      <c r="CC39" s="242">
        <f t="shared" ref="CC39:CE39" si="143">SUM(CC40:CC43)</f>
        <v>27180</v>
      </c>
      <c r="CD39" s="242">
        <f t="shared" si="143"/>
        <v>27375</v>
      </c>
      <c r="CE39" s="242">
        <f t="shared" si="143"/>
        <v>27910</v>
      </c>
      <c r="CF39" s="242">
        <f t="shared" ref="CF39:CG39" si="144">SUM(CF40:CF43)</f>
        <v>31284</v>
      </c>
      <c r="CG39" s="242">
        <f t="shared" si="144"/>
        <v>32722</v>
      </c>
      <c r="CH39" s="242">
        <f t="shared" ref="CH39:CI39" si="145">SUM(CH40:CH43)</f>
        <v>41604</v>
      </c>
      <c r="CI39" s="242">
        <f t="shared" si="145"/>
        <v>47217</v>
      </c>
      <c r="CJ39" s="242">
        <f t="shared" ref="CJ39:CO39" si="146">SUM(CJ40:CJ43)</f>
        <v>58027</v>
      </c>
      <c r="CK39" s="242">
        <f t="shared" si="146"/>
        <v>68148</v>
      </c>
      <c r="CL39" s="242">
        <f t="shared" si="146"/>
        <v>75359</v>
      </c>
      <c r="CM39" s="242">
        <f t="shared" si="146"/>
        <v>75438</v>
      </c>
      <c r="CN39" s="242">
        <f t="shared" si="146"/>
        <v>72104</v>
      </c>
      <c r="CO39" s="242">
        <f t="shared" si="146"/>
        <v>71365</v>
      </c>
      <c r="CP39" s="242">
        <f t="shared" ref="CP39:CQ39" si="147">SUM(CP40:CP43)</f>
        <v>68865</v>
      </c>
      <c r="CQ39" s="242">
        <f t="shared" si="147"/>
        <v>66388</v>
      </c>
      <c r="CR39" s="242">
        <f t="shared" ref="CR39:CS39" si="148">SUM(CR40:CR43)</f>
        <v>63087</v>
      </c>
      <c r="CS39" s="242">
        <f t="shared" si="148"/>
        <v>61811</v>
      </c>
      <c r="CT39" s="242">
        <f t="shared" ref="CT39" si="149">SUM(CT40:CT43)</f>
        <v>59806</v>
      </c>
      <c r="CU39" s="237">
        <f>CT39-CH39</f>
        <v>18202</v>
      </c>
      <c r="CV39" s="168">
        <f>IFERROR(CU39/CH39,"0.0"%)</f>
        <v>0.43750600903759251</v>
      </c>
      <c r="CW39" s="3">
        <f>CT39-CS39</f>
        <v>-2005</v>
      </c>
      <c r="CX39" s="168">
        <f>IFERROR(CW39/CS39,"0.0"%)</f>
        <v>-3.2437592014366377E-2</v>
      </c>
      <c r="CY39" s="213"/>
      <c r="CZ39" s="213"/>
    </row>
    <row r="40" spans="1:104" ht="22.5" customHeight="1">
      <c r="A40" s="239" t="s">
        <v>506</v>
      </c>
      <c r="B40" s="327">
        <v>7481</v>
      </c>
      <c r="C40" s="327">
        <v>6807</v>
      </c>
      <c r="D40" s="327">
        <v>8162</v>
      </c>
      <c r="E40" s="327">
        <v>9417</v>
      </c>
      <c r="F40" s="327">
        <v>7049</v>
      </c>
      <c r="G40" s="327">
        <v>6003</v>
      </c>
      <c r="H40" s="327">
        <v>5764</v>
      </c>
      <c r="I40" s="327">
        <v>7294</v>
      </c>
      <c r="J40" s="327">
        <v>5851</v>
      </c>
      <c r="K40" s="327">
        <v>4703</v>
      </c>
      <c r="L40" s="327">
        <v>4998</v>
      </c>
      <c r="M40" s="327">
        <v>5509</v>
      </c>
      <c r="N40" s="327">
        <v>6104</v>
      </c>
      <c r="O40" s="327">
        <v>5932</v>
      </c>
      <c r="P40" s="327">
        <v>9336</v>
      </c>
      <c r="Q40" s="327">
        <v>9128</v>
      </c>
      <c r="R40" s="327">
        <v>8991</v>
      </c>
      <c r="S40" s="327">
        <v>8768</v>
      </c>
      <c r="T40" s="327">
        <v>8849</v>
      </c>
      <c r="U40" s="327">
        <v>8434</v>
      </c>
      <c r="V40" s="327">
        <v>8080</v>
      </c>
      <c r="W40" s="327">
        <v>8283</v>
      </c>
      <c r="X40" s="327">
        <v>8063</v>
      </c>
      <c r="Y40" s="327">
        <v>9059</v>
      </c>
      <c r="Z40" s="327">
        <v>8677</v>
      </c>
      <c r="AA40" s="327">
        <v>8849</v>
      </c>
      <c r="AB40" s="327">
        <v>9067</v>
      </c>
      <c r="AC40" s="327">
        <v>9919</v>
      </c>
      <c r="AD40" s="327">
        <v>9574</v>
      </c>
      <c r="AE40" s="327">
        <v>9764</v>
      </c>
      <c r="AF40" s="327">
        <v>8912</v>
      </c>
      <c r="AG40" s="327">
        <v>8999</v>
      </c>
      <c r="AH40" s="327">
        <v>8946</v>
      </c>
      <c r="AI40" s="327">
        <v>9105</v>
      </c>
      <c r="AJ40" s="327">
        <v>9301</v>
      </c>
      <c r="AK40" s="327">
        <v>9428</v>
      </c>
      <c r="AL40" s="327">
        <v>9164</v>
      </c>
      <c r="AM40" s="327">
        <v>9736</v>
      </c>
      <c r="AN40" s="327">
        <v>9600</v>
      </c>
      <c r="AO40" s="327">
        <v>9308</v>
      </c>
      <c r="AP40" s="327">
        <v>9562</v>
      </c>
      <c r="AQ40" s="327">
        <v>9736</v>
      </c>
      <c r="AR40" s="327">
        <v>10154</v>
      </c>
      <c r="AS40" s="327">
        <v>10737</v>
      </c>
      <c r="AT40" s="327">
        <v>10289</v>
      </c>
      <c r="AU40" s="327">
        <v>10300</v>
      </c>
      <c r="AV40" s="327">
        <v>10222</v>
      </c>
      <c r="AW40" s="327">
        <v>10166</v>
      </c>
      <c r="AX40" s="327">
        <v>10203</v>
      </c>
      <c r="AY40" s="327">
        <v>9347</v>
      </c>
      <c r="AZ40" s="327">
        <v>9324</v>
      </c>
      <c r="BA40" s="327">
        <v>9044</v>
      </c>
      <c r="BB40" s="327">
        <v>8700</v>
      </c>
      <c r="BC40" s="327">
        <v>8735</v>
      </c>
      <c r="BD40" s="327">
        <v>8579</v>
      </c>
      <c r="BE40" s="327">
        <v>8218</v>
      </c>
      <c r="BF40" s="327">
        <v>7808</v>
      </c>
      <c r="BG40" s="327">
        <v>6447</v>
      </c>
      <c r="BH40" s="327">
        <v>6646</v>
      </c>
      <c r="BI40" s="327">
        <v>6132</v>
      </c>
      <c r="BJ40" s="327">
        <v>6110</v>
      </c>
      <c r="BK40" s="327">
        <v>6025</v>
      </c>
      <c r="BL40" s="327">
        <v>5338</v>
      </c>
      <c r="BM40" s="327">
        <v>4640</v>
      </c>
      <c r="BN40" s="327">
        <v>4342</v>
      </c>
      <c r="BO40" s="327">
        <v>4272</v>
      </c>
      <c r="BP40" s="327">
        <v>4377</v>
      </c>
      <c r="BQ40" s="327">
        <v>4237</v>
      </c>
      <c r="BR40" s="327">
        <v>4203</v>
      </c>
      <c r="BS40" s="327">
        <v>4679</v>
      </c>
      <c r="BT40" s="327">
        <v>4228</v>
      </c>
      <c r="BU40" s="327">
        <v>4129</v>
      </c>
      <c r="BV40" s="327">
        <v>4249</v>
      </c>
      <c r="BW40" s="327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237">
        <f t="shared" ref="CU40:CU43" si="150">CT40-CH40</f>
        <v>-10</v>
      </c>
      <c r="CV40" s="168">
        <f t="shared" ref="CV40:CV43" si="151">IFERROR(CU40/CH40,"0.0"%)</f>
        <v>-4.4150110375275938E-3</v>
      </c>
      <c r="CW40" s="3">
        <f t="shared" ref="CW40:CW43" si="152">CT40-CS40</f>
        <v>-114</v>
      </c>
      <c r="CX40" s="168">
        <f t="shared" ref="CX40:CX43" si="153">IFERROR(CW40/CS40,"0.0"%)</f>
        <v>-4.8121570282819756E-2</v>
      </c>
      <c r="CY40" s="213"/>
      <c r="CZ40" s="213"/>
    </row>
    <row r="41" spans="1:104" ht="22.5" customHeight="1">
      <c r="A41" s="51" t="s">
        <v>472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8"/>
      <c r="AE41" s="328"/>
      <c r="AF41" s="328"/>
      <c r="AG41" s="328"/>
      <c r="AH41" s="328"/>
      <c r="AI41" s="328"/>
      <c r="AJ41" s="328"/>
      <c r="AK41" s="328"/>
      <c r="AL41" s="328"/>
      <c r="AM41" s="328"/>
      <c r="AN41" s="328"/>
      <c r="AO41" s="328"/>
      <c r="AP41" s="328"/>
      <c r="AQ41" s="328"/>
      <c r="AR41" s="328"/>
      <c r="AS41" s="328"/>
      <c r="AT41" s="328"/>
      <c r="AU41" s="328"/>
      <c r="AV41" s="328"/>
      <c r="AW41" s="328"/>
      <c r="AX41" s="328"/>
      <c r="AY41" s="328"/>
      <c r="AZ41" s="328"/>
      <c r="BA41" s="328"/>
      <c r="BB41" s="328"/>
      <c r="BC41" s="328"/>
      <c r="BD41" s="328"/>
      <c r="BE41" s="328"/>
      <c r="BF41" s="328"/>
      <c r="BG41" s="328"/>
      <c r="BH41" s="328"/>
      <c r="BI41" s="328"/>
      <c r="BJ41" s="328"/>
      <c r="BK41" s="328"/>
      <c r="BL41" s="328"/>
      <c r="BM41" s="328"/>
      <c r="BN41" s="328"/>
      <c r="BO41" s="328"/>
      <c r="BP41" s="328"/>
      <c r="BQ41" s="328"/>
      <c r="BR41" s="328"/>
      <c r="BS41" s="328"/>
      <c r="BT41" s="328"/>
      <c r="BU41" s="328"/>
      <c r="BV41" s="328"/>
      <c r="BW41" s="328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37">
        <f t="shared" si="150"/>
        <v>771</v>
      </c>
      <c r="CV41" s="168">
        <f t="shared" si="151"/>
        <v>0.1358590308370044</v>
      </c>
      <c r="CW41" s="3">
        <f t="shared" si="152"/>
        <v>-38</v>
      </c>
      <c r="CX41" s="168">
        <f t="shared" si="153"/>
        <v>-5.860579888957434E-3</v>
      </c>
      <c r="CY41" s="213"/>
      <c r="CZ41" s="213"/>
    </row>
    <row r="42" spans="1:104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37">
        <f t="shared" si="150"/>
        <v>12944</v>
      </c>
      <c r="CV42" s="168">
        <f t="shared" si="151"/>
        <v>0.4320427236315087</v>
      </c>
      <c r="CW42" s="3">
        <f t="shared" si="152"/>
        <v>-2084</v>
      </c>
      <c r="CX42" s="168">
        <f t="shared" si="153"/>
        <v>-4.632346403485374E-2</v>
      </c>
      <c r="CY42" s="213"/>
      <c r="CZ42" s="213"/>
    </row>
    <row r="43" spans="1:104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237">
        <f t="shared" si="150"/>
        <v>4497</v>
      </c>
      <c r="CV43" s="168">
        <f t="shared" si="151"/>
        <v>1.2140928725701945</v>
      </c>
      <c r="CW43" s="3">
        <f t="shared" si="152"/>
        <v>231</v>
      </c>
      <c r="CX43" s="168">
        <f t="shared" si="153"/>
        <v>2.8983688833124216E-2</v>
      </c>
      <c r="CY43" s="213"/>
      <c r="CZ43" s="213"/>
    </row>
    <row r="44" spans="1:104" ht="22.5" customHeight="1">
      <c r="CK44" t="s">
        <v>512</v>
      </c>
    </row>
    <row r="45" spans="1:104" ht="22.5" customHeight="1">
      <c r="CU45" s="238"/>
    </row>
  </sheetData>
  <mergeCells count="374">
    <mergeCell ref="CT3:CT4"/>
    <mergeCell ref="CT12:CT13"/>
    <mergeCell ref="CT37:CT38"/>
    <mergeCell ref="CS3:CS4"/>
    <mergeCell ref="CS12:CS13"/>
    <mergeCell ref="CS37:CS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R12:CR13"/>
    <mergeCell ref="CR37:CR38"/>
    <mergeCell ref="CR3:CR4"/>
    <mergeCell ref="CQ3:CQ4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W37:CX37"/>
    <mergeCell ref="CW3:CX3"/>
    <mergeCell ref="BY3:BY4"/>
    <mergeCell ref="BY12:BY13"/>
    <mergeCell ref="BY37:BY38"/>
    <mergeCell ref="CE3:CE4"/>
    <mergeCell ref="CE12:CE13"/>
    <mergeCell ref="CE37:CE38"/>
    <mergeCell ref="CW12:CX12"/>
    <mergeCell ref="CU3:CV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U37:CV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CU12:CV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BF37:BF38"/>
    <mergeCell ref="BF3:BF4"/>
    <mergeCell ref="BQ3:BQ4"/>
    <mergeCell ref="BQ12:BQ13"/>
    <mergeCell ref="BR3:BR4"/>
    <mergeCell ref="BR12:BR13"/>
    <mergeCell ref="BP12:BP13"/>
    <mergeCell ref="BM3:BM4"/>
    <mergeCell ref="BG3:BG4"/>
    <mergeCell ref="BF12:BF13"/>
    <mergeCell ref="BO37:BO38"/>
    <mergeCell ref="BQ37:BQ38"/>
    <mergeCell ref="BP3:BP4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CQ12:CQ13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17" sqref="I17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0" t="s">
        <v>30</v>
      </c>
      <c r="B4" s="331" t="s">
        <v>31</v>
      </c>
      <c r="C4" s="334" t="s">
        <v>6</v>
      </c>
      <c r="D4" s="332" t="s">
        <v>5</v>
      </c>
      <c r="E4" s="330"/>
      <c r="F4" s="333"/>
      <c r="G4" s="330"/>
      <c r="H4" s="330"/>
    </row>
    <row r="5" spans="1:8">
      <c r="A5" s="330"/>
      <c r="B5" s="331"/>
      <c r="C5" s="335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29" t="s">
        <v>34</v>
      </c>
      <c r="B6" s="27">
        <f>SUM(B10,B18,B20,B12,B22,B24,B26,B14,B28,B30,B32,B34,B36,B38,B40,B42,B44)</f>
        <v>59806</v>
      </c>
      <c r="C6" s="28">
        <v>0</v>
      </c>
      <c r="D6" s="276">
        <f>SUM(D10,D18,D20,D12,D22,D24,D26,D14,D28,D30,D32,D34,D36,D38,D40,D42,D44)</f>
        <v>59806</v>
      </c>
      <c r="E6" s="277">
        <f t="shared" ref="D6:G7" si="0">SUM(E10,E18,E20,E12,E22,E24,E26,E14,E28,E30,E32,E34,E36,E38,E40,E42,E44)</f>
        <v>2255</v>
      </c>
      <c r="F6" s="277">
        <f t="shared" ref="F6" si="1">SUM(F10,F18,F20,F12,F22,F24,F26,F14,F28,F30,F32,F34,F36,F38,F40,F42,F44)</f>
        <v>6446</v>
      </c>
      <c r="G6" s="277">
        <f t="shared" si="0"/>
        <v>42904</v>
      </c>
      <c r="H6" s="278">
        <f>SUM(H10,H18,H20,H12,H22,H24,H26,H14,H28,H30,H32,H34,H36,H38,H40,H42,H44)</f>
        <v>8201</v>
      </c>
    </row>
    <row r="7" spans="1:8">
      <c r="A7" s="329"/>
      <c r="B7" s="29">
        <f>SUM(B11,B19,B21,B13,B23,B25,B27,B15,B29,B31,B33,B35,B37,B39,B41,B43,B45)</f>
        <v>9513</v>
      </c>
      <c r="C7" s="30">
        <v>0</v>
      </c>
      <c r="D7" s="279">
        <f t="shared" si="0"/>
        <v>9513</v>
      </c>
      <c r="E7" s="280">
        <f>SUM(E11,E19,E21,E13,E23,E25,E27,E15,E29,E31,E33,E35,E37,E39,E41,E43,E45)</f>
        <v>1272</v>
      </c>
      <c r="F7" s="280">
        <f>SUM(F11,F19,F21,F13,F23,F25,F27,F15,F29,F31,F33,F35,F37,F39,F41,F43,F45)</f>
        <v>2460</v>
      </c>
      <c r="G7" s="280">
        <f t="shared" si="0"/>
        <v>5135</v>
      </c>
      <c r="H7" s="281">
        <f>SUM(H11,H19,H21,H13,H23,H25,H27,H15,H29,H31,H33,H35,H37,H39,H41,H43,H45)</f>
        <v>646</v>
      </c>
    </row>
    <row r="8" spans="1:8">
      <c r="A8" s="329" t="s">
        <v>26</v>
      </c>
      <c r="B8" s="27">
        <f t="shared" ref="B8:H9" si="2">SUM(B10,B12,B14)</f>
        <v>7672</v>
      </c>
      <c r="C8" s="28">
        <v>0</v>
      </c>
      <c r="D8" s="276">
        <f t="shared" si="2"/>
        <v>7672</v>
      </c>
      <c r="E8" s="277">
        <f t="shared" si="2"/>
        <v>935</v>
      </c>
      <c r="F8" s="277">
        <f t="shared" ref="F8" si="3">SUM(F10,F12,F14)</f>
        <v>1823</v>
      </c>
      <c r="G8" s="277">
        <f t="shared" si="2"/>
        <v>4019</v>
      </c>
      <c r="H8" s="278">
        <f>SUM(H10,H12,H14)</f>
        <v>895</v>
      </c>
    </row>
    <row r="9" spans="1:8">
      <c r="A9" s="329"/>
      <c r="B9" s="29">
        <f t="shared" si="2"/>
        <v>1836</v>
      </c>
      <c r="C9" s="30">
        <v>0</v>
      </c>
      <c r="D9" s="279">
        <f t="shared" si="2"/>
        <v>1836</v>
      </c>
      <c r="E9" s="280">
        <f t="shared" si="2"/>
        <v>431</v>
      </c>
      <c r="F9" s="280">
        <f t="shared" ref="F9" si="4">SUM(F11,F13,F15)</f>
        <v>579</v>
      </c>
      <c r="G9" s="280">
        <f t="shared" si="2"/>
        <v>660</v>
      </c>
      <c r="H9" s="281">
        <f t="shared" si="2"/>
        <v>166</v>
      </c>
    </row>
    <row r="10" spans="1:8">
      <c r="A10" s="329" t="s">
        <v>35</v>
      </c>
      <c r="B10" s="24">
        <f t="shared" ref="B10:B15" si="5">SUM(C10,D10)</f>
        <v>914</v>
      </c>
      <c r="C10" s="33">
        <v>0</v>
      </c>
      <c r="D10" s="282">
        <f t="shared" ref="D10:D15" si="6">SUM(E10:H10)</f>
        <v>914</v>
      </c>
      <c r="E10" s="283">
        <v>328</v>
      </c>
      <c r="F10" s="283">
        <v>447</v>
      </c>
      <c r="G10" s="284">
        <v>132</v>
      </c>
      <c r="H10" s="283">
        <v>7</v>
      </c>
    </row>
    <row r="11" spans="1:8">
      <c r="A11" s="329"/>
      <c r="B11" s="25">
        <f t="shared" si="5"/>
        <v>390</v>
      </c>
      <c r="C11" s="246">
        <v>0</v>
      </c>
      <c r="D11" s="285">
        <f t="shared" si="6"/>
        <v>390</v>
      </c>
      <c r="E11" s="286">
        <v>134</v>
      </c>
      <c r="F11" s="286">
        <v>161</v>
      </c>
      <c r="G11" s="287">
        <v>90</v>
      </c>
      <c r="H11" s="286">
        <v>5</v>
      </c>
    </row>
    <row r="12" spans="1:8">
      <c r="A12" s="329" t="s">
        <v>38</v>
      </c>
      <c r="B12" s="24">
        <f t="shared" si="5"/>
        <v>1787</v>
      </c>
      <c r="C12" s="33">
        <v>0</v>
      </c>
      <c r="D12" s="282">
        <f t="shared" si="6"/>
        <v>1787</v>
      </c>
      <c r="E12" s="283">
        <v>51</v>
      </c>
      <c r="F12" s="283">
        <v>628</v>
      </c>
      <c r="G12" s="284">
        <v>580</v>
      </c>
      <c r="H12" s="283">
        <v>528</v>
      </c>
    </row>
    <row r="13" spans="1:8">
      <c r="A13" s="329"/>
      <c r="B13" s="25">
        <f t="shared" si="5"/>
        <v>690</v>
      </c>
      <c r="C13" s="246">
        <v>0</v>
      </c>
      <c r="D13" s="285">
        <f t="shared" si="6"/>
        <v>690</v>
      </c>
      <c r="E13" s="286">
        <v>15</v>
      </c>
      <c r="F13" s="286">
        <v>287</v>
      </c>
      <c r="G13" s="287">
        <v>368</v>
      </c>
      <c r="H13" s="286">
        <v>20</v>
      </c>
    </row>
    <row r="14" spans="1:8">
      <c r="A14" s="329" t="s">
        <v>42</v>
      </c>
      <c r="B14" s="24">
        <f t="shared" si="5"/>
        <v>4971</v>
      </c>
      <c r="C14" s="33">
        <v>0</v>
      </c>
      <c r="D14" s="282">
        <f t="shared" si="6"/>
        <v>4971</v>
      </c>
      <c r="E14" s="283">
        <v>556</v>
      </c>
      <c r="F14" s="283">
        <v>748</v>
      </c>
      <c r="G14" s="284">
        <v>3307</v>
      </c>
      <c r="H14" s="283">
        <v>360</v>
      </c>
    </row>
    <row r="15" spans="1:8">
      <c r="A15" s="329"/>
      <c r="B15" s="25">
        <f t="shared" si="5"/>
        <v>756</v>
      </c>
      <c r="C15" s="246">
        <v>0</v>
      </c>
      <c r="D15" s="285">
        <f t="shared" si="6"/>
        <v>756</v>
      </c>
      <c r="E15" s="286">
        <v>282</v>
      </c>
      <c r="F15" s="286">
        <v>131</v>
      </c>
      <c r="G15" s="287">
        <v>202</v>
      </c>
      <c r="H15" s="286">
        <v>141</v>
      </c>
    </row>
    <row r="16" spans="1:8">
      <c r="A16" s="329" t="s">
        <v>329</v>
      </c>
      <c r="B16" s="27">
        <f>B18+B20+B22+B24+B26+B28+B30+B32+B34+B36+B38+B40+B42+B44</f>
        <v>52134</v>
      </c>
      <c r="C16" s="28">
        <v>0</v>
      </c>
      <c r="D16" s="278">
        <f t="shared" ref="D16:D17" si="7">D18+D20+D22+D24+D26+D28+D30+D32+D34+D36+D38+D40+D42+D44</f>
        <v>52134</v>
      </c>
      <c r="E16" s="277">
        <f>SUM(E18+E20+E22+E24+E26+E28+E30+E32+E34+E36+E38+E40+E42+E44)</f>
        <v>1320</v>
      </c>
      <c r="F16" s="277">
        <f t="shared" ref="F16:H16" si="8">SUM(F18+F20+F22+F24+F26+F28+F30+F32+F34+F36+F38+F40+F42+F44)</f>
        <v>4623</v>
      </c>
      <c r="G16" s="277">
        <f t="shared" si="8"/>
        <v>38885</v>
      </c>
      <c r="H16" s="277">
        <f t="shared" si="8"/>
        <v>7306</v>
      </c>
    </row>
    <row r="17" spans="1:9">
      <c r="A17" s="329"/>
      <c r="B17" s="29">
        <f>B19+B21+B23+B25+B27+B29+B31+B33+B35+B37+B39+B41+B43+B45</f>
        <v>7677</v>
      </c>
      <c r="C17" s="30">
        <v>0</v>
      </c>
      <c r="D17" s="281">
        <f t="shared" si="7"/>
        <v>7677</v>
      </c>
      <c r="E17" s="280">
        <f>SUM(E19+E21+E23+E25+E27+E29+E31+E33+E35+E37+E39+E41+E43+E45)</f>
        <v>841</v>
      </c>
      <c r="F17" s="280">
        <f t="shared" ref="F17:H17" si="9">SUM(F19+F21+F23+F25+F27+F29+F31+F33+F35+F37+F39+F41+F43+F45)</f>
        <v>1881</v>
      </c>
      <c r="G17" s="280">
        <f t="shared" si="9"/>
        <v>4475</v>
      </c>
      <c r="H17" s="280">
        <f t="shared" si="9"/>
        <v>480</v>
      </c>
    </row>
    <row r="18" spans="1:9">
      <c r="A18" s="329" t="s">
        <v>36</v>
      </c>
      <c r="B18" s="24">
        <f t="shared" ref="B18:B45" si="10">SUM(C18,D18)</f>
        <v>2235</v>
      </c>
      <c r="C18" s="33">
        <v>0</v>
      </c>
      <c r="D18" s="282">
        <f t="shared" ref="D18:D45" si="11">SUM(E18:H18)</f>
        <v>2235</v>
      </c>
      <c r="E18" s="283">
        <v>141</v>
      </c>
      <c r="F18" s="283">
        <v>1118</v>
      </c>
      <c r="G18" s="284">
        <v>946</v>
      </c>
      <c r="H18" s="283">
        <v>30</v>
      </c>
    </row>
    <row r="19" spans="1:9">
      <c r="A19" s="329"/>
      <c r="B19" s="25">
        <f t="shared" si="10"/>
        <v>828</v>
      </c>
      <c r="C19" s="246">
        <v>0</v>
      </c>
      <c r="D19" s="285">
        <f t="shared" si="11"/>
        <v>828</v>
      </c>
      <c r="E19" s="286">
        <v>80</v>
      </c>
      <c r="F19" s="286">
        <v>475</v>
      </c>
      <c r="G19" s="287">
        <v>259</v>
      </c>
      <c r="H19" s="286">
        <v>14</v>
      </c>
    </row>
    <row r="20" spans="1:9">
      <c r="A20" s="329" t="s">
        <v>37</v>
      </c>
      <c r="B20" s="24">
        <f t="shared" si="10"/>
        <v>10501</v>
      </c>
      <c r="C20" s="33">
        <v>0</v>
      </c>
      <c r="D20" s="282">
        <f t="shared" si="11"/>
        <v>10501</v>
      </c>
      <c r="E20" s="283">
        <v>2</v>
      </c>
      <c r="F20" s="283">
        <v>1020</v>
      </c>
      <c r="G20" s="284">
        <v>8090</v>
      </c>
      <c r="H20" s="283">
        <v>1389</v>
      </c>
    </row>
    <row r="21" spans="1:9">
      <c r="A21" s="329"/>
      <c r="B21" s="25">
        <f t="shared" si="10"/>
        <v>712</v>
      </c>
      <c r="C21" s="246">
        <v>0</v>
      </c>
      <c r="D21" s="285">
        <f t="shared" si="11"/>
        <v>712</v>
      </c>
      <c r="E21" s="286">
        <v>0</v>
      </c>
      <c r="F21" s="286">
        <v>7</v>
      </c>
      <c r="G21" s="287">
        <v>574</v>
      </c>
      <c r="H21" s="286">
        <v>131</v>
      </c>
      <c r="I21" s="252"/>
    </row>
    <row r="22" spans="1:9">
      <c r="A22" s="329" t="s">
        <v>39</v>
      </c>
      <c r="B22" s="24">
        <f t="shared" si="10"/>
        <v>573</v>
      </c>
      <c r="C22" s="33">
        <v>0</v>
      </c>
      <c r="D22" s="282">
        <f t="shared" si="11"/>
        <v>573</v>
      </c>
      <c r="E22" s="283">
        <v>0</v>
      </c>
      <c r="F22" s="283">
        <v>93</v>
      </c>
      <c r="G22" s="284">
        <v>295</v>
      </c>
      <c r="H22" s="283">
        <v>185</v>
      </c>
    </row>
    <row r="23" spans="1:9">
      <c r="A23" s="329"/>
      <c r="B23" s="25">
        <f t="shared" si="10"/>
        <v>238</v>
      </c>
      <c r="C23" s="246">
        <v>0</v>
      </c>
      <c r="D23" s="285">
        <f t="shared" si="11"/>
        <v>238</v>
      </c>
      <c r="E23" s="286">
        <v>0</v>
      </c>
      <c r="F23" s="286">
        <v>88</v>
      </c>
      <c r="G23" s="287">
        <v>79</v>
      </c>
      <c r="H23" s="286">
        <v>71</v>
      </c>
    </row>
    <row r="24" spans="1:9">
      <c r="A24" s="329" t="s">
        <v>40</v>
      </c>
      <c r="B24" s="24">
        <f t="shared" si="10"/>
        <v>918</v>
      </c>
      <c r="C24" s="33">
        <v>0</v>
      </c>
      <c r="D24" s="282">
        <f t="shared" si="11"/>
        <v>918</v>
      </c>
      <c r="E24" s="288">
        <v>226</v>
      </c>
      <c r="F24" s="288">
        <v>207</v>
      </c>
      <c r="G24" s="288">
        <v>413</v>
      </c>
      <c r="H24" s="288">
        <v>72</v>
      </c>
    </row>
    <row r="25" spans="1:9">
      <c r="A25" s="329"/>
      <c r="B25" s="25">
        <f t="shared" si="10"/>
        <v>377</v>
      </c>
      <c r="C25" s="246">
        <v>0</v>
      </c>
      <c r="D25" s="285">
        <f t="shared" si="11"/>
        <v>377</v>
      </c>
      <c r="E25" s="286">
        <v>220</v>
      </c>
      <c r="F25" s="286">
        <v>136</v>
      </c>
      <c r="G25" s="287">
        <v>21</v>
      </c>
      <c r="H25" s="286">
        <v>0</v>
      </c>
    </row>
    <row r="26" spans="1:9">
      <c r="A26" s="329" t="s">
        <v>41</v>
      </c>
      <c r="B26" s="24">
        <f t="shared" si="10"/>
        <v>2990</v>
      </c>
      <c r="C26" s="33">
        <v>0</v>
      </c>
      <c r="D26" s="282">
        <f t="shared" si="11"/>
        <v>2990</v>
      </c>
      <c r="E26" s="283">
        <v>29</v>
      </c>
      <c r="F26" s="283">
        <v>101</v>
      </c>
      <c r="G26" s="284">
        <v>2396</v>
      </c>
      <c r="H26" s="283">
        <v>464</v>
      </c>
    </row>
    <row r="27" spans="1:9">
      <c r="A27" s="329"/>
      <c r="B27" s="25">
        <f t="shared" si="10"/>
        <v>191</v>
      </c>
      <c r="C27" s="246">
        <v>0</v>
      </c>
      <c r="D27" s="285">
        <f t="shared" si="11"/>
        <v>191</v>
      </c>
      <c r="E27" s="286">
        <v>29</v>
      </c>
      <c r="F27" s="286">
        <v>12</v>
      </c>
      <c r="G27" s="287">
        <v>146</v>
      </c>
      <c r="H27" s="286">
        <v>4</v>
      </c>
    </row>
    <row r="28" spans="1:9">
      <c r="A28" s="329" t="s">
        <v>43</v>
      </c>
      <c r="B28" s="24">
        <f t="shared" si="10"/>
        <v>3958</v>
      </c>
      <c r="C28" s="33">
        <v>0</v>
      </c>
      <c r="D28" s="282">
        <f t="shared" si="11"/>
        <v>3958</v>
      </c>
      <c r="E28" s="283">
        <v>94</v>
      </c>
      <c r="F28" s="283">
        <v>321</v>
      </c>
      <c r="G28" s="284">
        <v>2805</v>
      </c>
      <c r="H28" s="283">
        <v>738</v>
      </c>
    </row>
    <row r="29" spans="1:9">
      <c r="A29" s="329"/>
      <c r="B29" s="25">
        <f t="shared" si="10"/>
        <v>516</v>
      </c>
      <c r="C29" s="246">
        <v>0</v>
      </c>
      <c r="D29" s="285">
        <f t="shared" si="11"/>
        <v>516</v>
      </c>
      <c r="E29" s="286">
        <v>43</v>
      </c>
      <c r="F29" s="286">
        <v>220</v>
      </c>
      <c r="G29" s="287">
        <v>240</v>
      </c>
      <c r="H29" s="286">
        <v>13</v>
      </c>
    </row>
    <row r="30" spans="1:9">
      <c r="A30" s="329" t="s">
        <v>44</v>
      </c>
      <c r="B30" s="24">
        <f t="shared" si="10"/>
        <v>3584</v>
      </c>
      <c r="C30" s="33">
        <v>0</v>
      </c>
      <c r="D30" s="282">
        <f t="shared" si="11"/>
        <v>3584</v>
      </c>
      <c r="E30" s="283">
        <v>136</v>
      </c>
      <c r="F30" s="283">
        <v>17</v>
      </c>
      <c r="G30" s="284">
        <v>3031</v>
      </c>
      <c r="H30" s="283">
        <v>400</v>
      </c>
    </row>
    <row r="31" spans="1:9">
      <c r="A31" s="329"/>
      <c r="B31" s="25">
        <f t="shared" si="10"/>
        <v>126</v>
      </c>
      <c r="C31" s="246">
        <v>0</v>
      </c>
      <c r="D31" s="285">
        <f t="shared" si="11"/>
        <v>126</v>
      </c>
      <c r="E31" s="286">
        <v>37</v>
      </c>
      <c r="F31" s="286">
        <v>0</v>
      </c>
      <c r="G31" s="287">
        <v>30</v>
      </c>
      <c r="H31" s="286">
        <v>59</v>
      </c>
    </row>
    <row r="32" spans="1:9">
      <c r="A32" s="329" t="s">
        <v>45</v>
      </c>
      <c r="B32" s="24">
        <f t="shared" si="10"/>
        <v>5814</v>
      </c>
      <c r="C32" s="33">
        <v>0</v>
      </c>
      <c r="D32" s="282">
        <f t="shared" si="11"/>
        <v>5814</v>
      </c>
      <c r="E32" s="283">
        <v>314</v>
      </c>
      <c r="F32" s="283">
        <v>125</v>
      </c>
      <c r="G32" s="284">
        <v>4760</v>
      </c>
      <c r="H32" s="283">
        <v>615</v>
      </c>
    </row>
    <row r="33" spans="1:8">
      <c r="A33" s="329"/>
      <c r="B33" s="25">
        <f t="shared" si="10"/>
        <v>643</v>
      </c>
      <c r="C33" s="246">
        <v>0</v>
      </c>
      <c r="D33" s="285">
        <f t="shared" si="11"/>
        <v>643</v>
      </c>
      <c r="E33" s="286">
        <v>101</v>
      </c>
      <c r="F33" s="286">
        <v>125</v>
      </c>
      <c r="G33" s="287">
        <v>417</v>
      </c>
      <c r="H33" s="286">
        <v>0</v>
      </c>
    </row>
    <row r="34" spans="1:8">
      <c r="A34" s="329" t="s">
        <v>46</v>
      </c>
      <c r="B34" s="24">
        <f t="shared" si="10"/>
        <v>127</v>
      </c>
      <c r="C34" s="33">
        <v>0</v>
      </c>
      <c r="D34" s="282">
        <f t="shared" si="11"/>
        <v>127</v>
      </c>
      <c r="E34" s="283">
        <v>0</v>
      </c>
      <c r="F34" s="283">
        <v>75</v>
      </c>
      <c r="G34" s="283">
        <v>52</v>
      </c>
      <c r="H34" s="283">
        <v>0</v>
      </c>
    </row>
    <row r="35" spans="1:8">
      <c r="A35" s="329"/>
      <c r="B35" s="25">
        <f t="shared" si="10"/>
        <v>56</v>
      </c>
      <c r="C35" s="246">
        <v>0</v>
      </c>
      <c r="D35" s="285">
        <f t="shared" si="11"/>
        <v>56</v>
      </c>
      <c r="E35" s="286">
        <v>0</v>
      </c>
      <c r="F35" s="286">
        <v>28</v>
      </c>
      <c r="G35" s="286">
        <v>28</v>
      </c>
      <c r="H35" s="286">
        <v>0</v>
      </c>
    </row>
    <row r="36" spans="1:8">
      <c r="A36" s="329" t="s">
        <v>47</v>
      </c>
      <c r="B36" s="24">
        <f t="shared" si="10"/>
        <v>3366</v>
      </c>
      <c r="C36" s="33">
        <v>0</v>
      </c>
      <c r="D36" s="282">
        <f t="shared" si="11"/>
        <v>3366</v>
      </c>
      <c r="E36" s="283">
        <v>46</v>
      </c>
      <c r="F36" s="283">
        <v>110</v>
      </c>
      <c r="G36" s="284">
        <v>2571</v>
      </c>
      <c r="H36" s="283">
        <v>639</v>
      </c>
    </row>
    <row r="37" spans="1:8">
      <c r="A37" s="329"/>
      <c r="B37" s="25">
        <f t="shared" si="10"/>
        <v>150</v>
      </c>
      <c r="C37" s="246">
        <v>0</v>
      </c>
      <c r="D37" s="285">
        <f t="shared" si="11"/>
        <v>150</v>
      </c>
      <c r="E37" s="286">
        <v>46</v>
      </c>
      <c r="F37" s="286">
        <v>77</v>
      </c>
      <c r="G37" s="287">
        <v>27</v>
      </c>
      <c r="H37" s="286">
        <v>0</v>
      </c>
    </row>
    <row r="38" spans="1:8">
      <c r="A38" s="329" t="s">
        <v>48</v>
      </c>
      <c r="B38" s="24">
        <f t="shared" si="10"/>
        <v>3600</v>
      </c>
      <c r="C38" s="33">
        <v>0</v>
      </c>
      <c r="D38" s="282">
        <f t="shared" si="11"/>
        <v>3600</v>
      </c>
      <c r="E38" s="283">
        <v>222</v>
      </c>
      <c r="F38" s="283">
        <v>423</v>
      </c>
      <c r="G38" s="284">
        <v>2622</v>
      </c>
      <c r="H38" s="283">
        <v>333</v>
      </c>
    </row>
    <row r="39" spans="1:8">
      <c r="A39" s="329"/>
      <c r="B39" s="25">
        <f t="shared" si="10"/>
        <v>1328</v>
      </c>
      <c r="C39" s="246">
        <v>0</v>
      </c>
      <c r="D39" s="285">
        <f t="shared" si="11"/>
        <v>1328</v>
      </c>
      <c r="E39" s="286">
        <v>202</v>
      </c>
      <c r="F39" s="286">
        <v>411</v>
      </c>
      <c r="G39" s="287">
        <v>692</v>
      </c>
      <c r="H39" s="286">
        <v>23</v>
      </c>
    </row>
    <row r="40" spans="1:8">
      <c r="A40" s="329" t="s">
        <v>49</v>
      </c>
      <c r="B40" s="24">
        <f t="shared" si="10"/>
        <v>7680</v>
      </c>
      <c r="C40" s="33">
        <v>0</v>
      </c>
      <c r="D40" s="282">
        <f t="shared" si="11"/>
        <v>7680</v>
      </c>
      <c r="E40" s="284">
        <v>67</v>
      </c>
      <c r="F40" s="284">
        <v>314</v>
      </c>
      <c r="G40" s="284">
        <v>6299</v>
      </c>
      <c r="H40" s="283">
        <v>1000</v>
      </c>
    </row>
    <row r="41" spans="1:8">
      <c r="A41" s="329"/>
      <c r="B41" s="25">
        <f t="shared" si="10"/>
        <v>891</v>
      </c>
      <c r="C41" s="246">
        <v>0</v>
      </c>
      <c r="D41" s="285">
        <f t="shared" si="11"/>
        <v>891</v>
      </c>
      <c r="E41" s="287">
        <v>67</v>
      </c>
      <c r="F41" s="287">
        <v>24</v>
      </c>
      <c r="G41" s="287">
        <v>772</v>
      </c>
      <c r="H41" s="286">
        <v>28</v>
      </c>
    </row>
    <row r="42" spans="1:8">
      <c r="A42" s="329" t="s">
        <v>50</v>
      </c>
      <c r="B42" s="24">
        <f t="shared" si="10"/>
        <v>4376</v>
      </c>
      <c r="C42" s="33">
        <v>0</v>
      </c>
      <c r="D42" s="282">
        <f t="shared" si="11"/>
        <v>4376</v>
      </c>
      <c r="E42" s="283">
        <v>0</v>
      </c>
      <c r="F42" s="284">
        <v>555</v>
      </c>
      <c r="G42" s="284">
        <v>3089</v>
      </c>
      <c r="H42" s="283">
        <v>732</v>
      </c>
    </row>
    <row r="43" spans="1:8">
      <c r="A43" s="329"/>
      <c r="B43" s="25">
        <f t="shared" si="10"/>
        <v>746</v>
      </c>
      <c r="C43" s="246">
        <v>0</v>
      </c>
      <c r="D43" s="285">
        <f t="shared" si="11"/>
        <v>746</v>
      </c>
      <c r="E43" s="287">
        <v>0</v>
      </c>
      <c r="F43" s="287">
        <v>244</v>
      </c>
      <c r="G43" s="287">
        <v>487</v>
      </c>
      <c r="H43" s="286">
        <v>15</v>
      </c>
    </row>
    <row r="44" spans="1:8">
      <c r="A44" s="329" t="s">
        <v>51</v>
      </c>
      <c r="B44" s="24">
        <f t="shared" si="10"/>
        <v>2412</v>
      </c>
      <c r="C44" s="33">
        <v>0</v>
      </c>
      <c r="D44" s="282">
        <f t="shared" si="11"/>
        <v>2412</v>
      </c>
      <c r="E44" s="284">
        <v>43</v>
      </c>
      <c r="F44" s="284">
        <v>144</v>
      </c>
      <c r="G44" s="284">
        <v>1516</v>
      </c>
      <c r="H44" s="283">
        <v>709</v>
      </c>
    </row>
    <row r="45" spans="1:8">
      <c r="A45" s="329"/>
      <c r="B45" s="25">
        <f t="shared" si="10"/>
        <v>875</v>
      </c>
      <c r="C45" s="246">
        <v>0</v>
      </c>
      <c r="D45" s="285">
        <f t="shared" si="11"/>
        <v>875</v>
      </c>
      <c r="E45" s="286">
        <v>16</v>
      </c>
      <c r="F45" s="286">
        <v>34</v>
      </c>
      <c r="G45" s="287">
        <v>703</v>
      </c>
      <c r="H45" s="286">
        <v>122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Q249"/>
  <sheetViews>
    <sheetView view="pageBreakPreview" zoomScale="85" zoomScaleSheetLayoutView="85" workbookViewId="0">
      <pane xSplit="2" topLeftCell="CQ1" activePane="topRight" state="frozen"/>
      <selection activeCell="B1" sqref="B1"/>
      <selection pane="topRight" activeCell="DQ2" sqref="DQ2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1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1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:DQ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</row>
    <row r="3" spans="1:121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</row>
    <row r="4" spans="1:121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</row>
    <row r="5" spans="1:121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</row>
    <row r="6" spans="1:121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</row>
    <row r="7" spans="1:121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</row>
    <row r="8" spans="1:121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</row>
    <row r="9" spans="1:121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</row>
    <row r="10" spans="1:121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</row>
    <row r="11" spans="1:121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</row>
    <row r="12" spans="1:121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</row>
    <row r="13" spans="1:121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</row>
    <row r="14" spans="1:121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</row>
    <row r="15" spans="1:121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</row>
    <row r="16" spans="1:121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</row>
    <row r="17" spans="1:121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</row>
    <row r="18" spans="1:121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</row>
    <row r="19" spans="1:121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</row>
    <row r="20" spans="1:121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</row>
    <row r="21" spans="1:121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</row>
    <row r="22" spans="1:121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</row>
    <row r="23" spans="1:121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</row>
    <row r="24" spans="1:121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</row>
    <row r="25" spans="1:121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</row>
    <row r="26" spans="1:121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</row>
    <row r="27" spans="1:121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</row>
    <row r="28" spans="1:121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</row>
    <row r="29" spans="1:121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</row>
    <row r="30" spans="1:121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</row>
    <row r="31" spans="1:121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</row>
    <row r="32" spans="1:121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</row>
    <row r="33" spans="1:121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</row>
    <row r="34" spans="1:121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</row>
    <row r="35" spans="1:121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</row>
    <row r="36" spans="1:121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</row>
    <row r="37" spans="1:121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</row>
    <row r="38" spans="1:121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</row>
    <row r="39" spans="1:121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</row>
    <row r="40" spans="1:121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</row>
    <row r="41" spans="1:121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</row>
    <row r="42" spans="1:121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</row>
    <row r="43" spans="1:121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</row>
    <row r="44" spans="1:121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</row>
    <row r="45" spans="1:121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</row>
    <row r="46" spans="1:121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</row>
    <row r="47" spans="1:121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</row>
    <row r="48" spans="1:121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</row>
    <row r="49" spans="1:121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</row>
    <row r="50" spans="1:121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</row>
    <row r="51" spans="1:121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</row>
    <row r="52" spans="1:121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</row>
    <row r="53" spans="1:121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</row>
    <row r="54" spans="1:121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</row>
    <row r="55" spans="1:121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</row>
    <row r="56" spans="1:121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</row>
    <row r="57" spans="1:121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</row>
    <row r="58" spans="1:121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</row>
    <row r="59" spans="1:121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</row>
    <row r="60" spans="1:121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</row>
    <row r="61" spans="1:121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</row>
    <row r="62" spans="1:121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</row>
    <row r="63" spans="1:121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</row>
    <row r="64" spans="1:121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</row>
    <row r="65" spans="1:121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</row>
    <row r="66" spans="1:121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</row>
    <row r="67" spans="1:121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</row>
    <row r="68" spans="1:121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</row>
    <row r="69" spans="1:121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</row>
    <row r="70" spans="1:121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</row>
    <row r="71" spans="1:121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</row>
    <row r="72" spans="1:121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</row>
    <row r="73" spans="1:121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</row>
    <row r="74" spans="1:121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</row>
    <row r="75" spans="1:121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</row>
    <row r="76" spans="1:121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</row>
    <row r="77" spans="1:121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</row>
    <row r="78" spans="1:121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</row>
    <row r="79" spans="1:121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</row>
    <row r="80" spans="1:121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</row>
    <row r="81" spans="1:121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</row>
    <row r="82" spans="1:121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</row>
    <row r="83" spans="1:121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</row>
    <row r="84" spans="1:121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</row>
    <row r="85" spans="1:121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</row>
    <row r="86" spans="1:121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</row>
    <row r="87" spans="1:121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</row>
    <row r="88" spans="1:121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</row>
    <row r="89" spans="1:121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</row>
    <row r="90" spans="1:121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</row>
    <row r="91" spans="1:121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</row>
    <row r="92" spans="1:121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</row>
    <row r="93" spans="1:121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</row>
    <row r="94" spans="1:121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</row>
    <row r="95" spans="1:121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</row>
    <row r="96" spans="1:121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</row>
    <row r="97" spans="1:121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</row>
    <row r="98" spans="1:121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</row>
    <row r="99" spans="1:121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</row>
    <row r="100" spans="1:121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</row>
    <row r="101" spans="1:121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</row>
    <row r="102" spans="1:121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</row>
    <row r="103" spans="1:121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</row>
    <row r="104" spans="1:121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</row>
    <row r="105" spans="1:121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</row>
    <row r="106" spans="1:121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</row>
    <row r="107" spans="1:121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</row>
    <row r="108" spans="1:121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</row>
    <row r="109" spans="1:121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</row>
    <row r="110" spans="1:121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</row>
    <row r="111" spans="1:121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</row>
    <row r="112" spans="1:121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</row>
    <row r="113" spans="1:121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</row>
    <row r="114" spans="1:121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</row>
    <row r="115" spans="1:121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</row>
    <row r="116" spans="1:121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</row>
    <row r="117" spans="1:121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</row>
    <row r="118" spans="1:121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</row>
    <row r="119" spans="1:121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</row>
    <row r="120" spans="1:121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</row>
    <row r="121" spans="1:121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</row>
    <row r="122" spans="1:121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</row>
    <row r="123" spans="1:121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</row>
    <row r="124" spans="1:121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</row>
    <row r="125" spans="1:121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</row>
    <row r="126" spans="1:121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</row>
    <row r="127" spans="1:121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</row>
    <row r="128" spans="1:121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</row>
    <row r="129" spans="1:121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</row>
    <row r="130" spans="1:121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</row>
    <row r="131" spans="1:121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</row>
    <row r="132" spans="1:121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</row>
    <row r="133" spans="1:121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</row>
    <row r="134" spans="1:121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</row>
    <row r="135" spans="1:121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</row>
    <row r="136" spans="1:121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</row>
    <row r="137" spans="1:121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</row>
    <row r="138" spans="1:121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</row>
    <row r="139" spans="1:121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</row>
    <row r="140" spans="1:121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</row>
    <row r="141" spans="1:121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</row>
    <row r="142" spans="1:121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</row>
    <row r="143" spans="1:121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</row>
    <row r="144" spans="1:121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</row>
    <row r="145" spans="1:121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</row>
    <row r="146" spans="1:121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</row>
    <row r="147" spans="1:121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</row>
    <row r="148" spans="1:121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</row>
    <row r="149" spans="1:121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</row>
    <row r="150" spans="1:121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</row>
    <row r="151" spans="1:121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</row>
    <row r="152" spans="1:121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</row>
    <row r="153" spans="1:121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</row>
    <row r="154" spans="1:121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</row>
    <row r="155" spans="1:121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</row>
    <row r="156" spans="1:121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</row>
    <row r="157" spans="1:121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</row>
    <row r="158" spans="1:121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</row>
    <row r="159" spans="1:121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</row>
    <row r="160" spans="1:121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</row>
    <row r="161" spans="1:121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</row>
    <row r="162" spans="1:121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</row>
    <row r="163" spans="1:121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</row>
    <row r="164" spans="1:121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</row>
    <row r="165" spans="1:121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</row>
    <row r="166" spans="1:121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</row>
    <row r="167" spans="1:121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</row>
    <row r="168" spans="1:121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</row>
    <row r="169" spans="1:121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</row>
    <row r="170" spans="1:121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</row>
    <row r="171" spans="1:121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</row>
    <row r="172" spans="1:121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</row>
    <row r="173" spans="1:121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</row>
    <row r="174" spans="1:121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</row>
    <row r="175" spans="1:121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</row>
    <row r="176" spans="1:121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</row>
    <row r="177" spans="1:121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</row>
    <row r="178" spans="1:121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</row>
    <row r="179" spans="1:121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</row>
    <row r="180" spans="1:121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</row>
    <row r="181" spans="1:121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</row>
    <row r="182" spans="1:121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</row>
    <row r="183" spans="1:121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</row>
    <row r="184" spans="1:121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</row>
    <row r="185" spans="1:121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</row>
    <row r="186" spans="1:121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</row>
    <row r="187" spans="1:121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</row>
    <row r="188" spans="1:121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</row>
    <row r="189" spans="1:121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</row>
    <row r="190" spans="1:121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</row>
    <row r="191" spans="1:121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</row>
    <row r="192" spans="1:121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</row>
    <row r="193" spans="1:121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</row>
    <row r="194" spans="1:121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</row>
    <row r="195" spans="1:121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</row>
    <row r="196" spans="1:121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</row>
    <row r="197" spans="1:121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</row>
    <row r="198" spans="1:121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</row>
    <row r="199" spans="1:121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</row>
    <row r="200" spans="1:121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</row>
    <row r="201" spans="1:121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</row>
    <row r="202" spans="1:121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</row>
    <row r="203" spans="1:121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</row>
    <row r="204" spans="1:121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</row>
    <row r="205" spans="1:121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</row>
    <row r="206" spans="1:121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</row>
    <row r="207" spans="1:121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</row>
    <row r="208" spans="1:121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</row>
    <row r="209" spans="1:121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</row>
    <row r="210" spans="1:121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</row>
    <row r="211" spans="1:121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</row>
    <row r="212" spans="1:121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</row>
    <row r="213" spans="1:121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</row>
    <row r="214" spans="1:121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</row>
    <row r="215" spans="1:121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</row>
    <row r="216" spans="1:121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</row>
    <row r="217" spans="1:121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</row>
    <row r="218" spans="1:121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</row>
    <row r="219" spans="1:121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</row>
    <row r="220" spans="1:121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</row>
    <row r="221" spans="1:121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</row>
    <row r="222" spans="1:121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</row>
    <row r="223" spans="1:121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</row>
    <row r="224" spans="1:121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</row>
    <row r="225" spans="1:121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</row>
    <row r="226" spans="1:121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</row>
    <row r="227" spans="1:121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</row>
    <row r="228" spans="1:121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</row>
    <row r="229" spans="1:121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</row>
    <row r="230" spans="1:121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</row>
    <row r="231" spans="1:121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</row>
    <row r="232" spans="1:121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</row>
    <row r="233" spans="1:121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</row>
    <row r="234" spans="1:121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</row>
    <row r="235" spans="1:121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</row>
    <row r="236" spans="1:121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</row>
    <row r="237" spans="1:121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</row>
    <row r="238" spans="1:121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</row>
    <row r="239" spans="1:121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</row>
    <row r="240" spans="1:121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</row>
    <row r="241" spans="1:121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</row>
    <row r="242" spans="1:121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</row>
    <row r="243" spans="1:121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</row>
    <row r="244" spans="1:121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</row>
    <row r="245" spans="1:121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</row>
    <row r="246" spans="1:121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</row>
    <row r="247" spans="1:121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</row>
    <row r="248" spans="1:121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</row>
    <row r="249" spans="1:121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12" t="s">
        <v>323</v>
      </c>
      <c r="B3" s="312" t="s">
        <v>56</v>
      </c>
      <c r="C3" s="336" t="s">
        <v>8</v>
      </c>
      <c r="D3" s="336" t="s">
        <v>6</v>
      </c>
      <c r="E3" s="337" t="s">
        <v>324</v>
      </c>
      <c r="F3" s="337"/>
      <c r="G3" s="338"/>
      <c r="H3" s="337"/>
      <c r="I3" s="337"/>
    </row>
    <row r="4" spans="1:9" ht="20.100000000000001" customHeight="1">
      <c r="A4" s="312"/>
      <c r="B4" s="312"/>
      <c r="C4" s="336"/>
      <c r="D4" s="336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9513</v>
      </c>
      <c r="D5" s="219">
        <f>SUM(D6+D32+D49+D59+D70+D76+D82+D88+D120+D139+D151+D169+D184+D207+D230+D249)</f>
        <v>0</v>
      </c>
      <c r="E5" s="220">
        <f>SUM(F5:I5)</f>
        <v>9513</v>
      </c>
      <c r="F5" s="220">
        <f>SUM(F6+F32+F49+F59+F70+F76+F82+F88+F120+F139+F151+F167+F169+F184+F207+F230+F249)</f>
        <v>1272</v>
      </c>
      <c r="G5" s="220">
        <f>SUM(G6+G32+G49+G59+G70+G76+G82+G88+G120+G139+G151+G167+G169+G184+G207+G230+G249)</f>
        <v>2460</v>
      </c>
      <c r="H5" s="220">
        <f>SUM(H6+H32+H49+H59+H70+H76+H82+H88+H120+H139+H151+H167+H169+H184+H207+H230+H249)</f>
        <v>5135</v>
      </c>
      <c r="I5" s="220">
        <f>SUM(I6+I32+I49+I59+I70+I76+I82+I88+I120+I139+I151+I167+I169+I184+I207+I230+I249)</f>
        <v>646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390</v>
      </c>
      <c r="D6" s="219">
        <f>SUM(D7:D31)</f>
        <v>0</v>
      </c>
      <c r="E6" s="220">
        <f>SUM(F6:I6)</f>
        <v>390</v>
      </c>
      <c r="F6" s="220">
        <f>SUM(F7:F31)</f>
        <v>134</v>
      </c>
      <c r="G6" s="220">
        <f t="shared" ref="G6:I6" si="1">SUM(G7:G31)</f>
        <v>161</v>
      </c>
      <c r="H6" s="220">
        <f t="shared" si="1"/>
        <v>90</v>
      </c>
      <c r="I6" s="220">
        <f t="shared" si="1"/>
        <v>5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0</v>
      </c>
      <c r="D9" s="221">
        <v>0</v>
      </c>
      <c r="E9" s="220">
        <f t="shared" si="2"/>
        <v>0</v>
      </c>
      <c r="F9" s="222">
        <v>0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69</v>
      </c>
      <c r="D15" s="221">
        <v>0</v>
      </c>
      <c r="E15" s="220">
        <f t="shared" si="2"/>
        <v>69</v>
      </c>
      <c r="F15" s="222">
        <v>30</v>
      </c>
      <c r="G15" s="222">
        <v>1</v>
      </c>
      <c r="H15" s="222">
        <v>38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0</v>
      </c>
      <c r="D21" s="221">
        <v>0</v>
      </c>
      <c r="E21" s="220">
        <f t="shared" si="2"/>
        <v>0</v>
      </c>
      <c r="F21" s="222">
        <v>0</v>
      </c>
      <c r="G21" s="222">
        <v>0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151</v>
      </c>
      <c r="D22" s="221">
        <v>0</v>
      </c>
      <c r="E22" s="220">
        <f t="shared" si="2"/>
        <v>151</v>
      </c>
      <c r="F22" s="222">
        <v>12</v>
      </c>
      <c r="G22" s="222">
        <v>115</v>
      </c>
      <c r="H22" s="222">
        <v>24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33</v>
      </c>
      <c r="D24" s="221">
        <v>0</v>
      </c>
      <c r="E24" s="220">
        <f t="shared" si="2"/>
        <v>33</v>
      </c>
      <c r="F24" s="222">
        <v>0</v>
      </c>
      <c r="G24" s="222">
        <v>7</v>
      </c>
      <c r="H24" s="222">
        <v>26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96</v>
      </c>
      <c r="D31" s="221">
        <v>0</v>
      </c>
      <c r="E31" s="220">
        <f t="shared" si="2"/>
        <v>96</v>
      </c>
      <c r="F31" s="222">
        <v>91</v>
      </c>
      <c r="G31" s="222">
        <v>0</v>
      </c>
      <c r="H31" s="222">
        <v>0</v>
      </c>
      <c r="I31" s="222">
        <v>5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828</v>
      </c>
      <c r="D32" s="219">
        <f>SUM(D33:D48)</f>
        <v>0</v>
      </c>
      <c r="E32" s="220">
        <f t="shared" si="2"/>
        <v>828</v>
      </c>
      <c r="F32" s="220">
        <f>SUM(F33:F48)</f>
        <v>80</v>
      </c>
      <c r="G32" s="220">
        <f t="shared" ref="G32:I32" si="3">SUM(G33:G48)</f>
        <v>475</v>
      </c>
      <c r="H32" s="220">
        <f t="shared" si="3"/>
        <v>259</v>
      </c>
      <c r="I32" s="220">
        <f t="shared" si="3"/>
        <v>14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110</v>
      </c>
      <c r="D35" s="221">
        <v>0</v>
      </c>
      <c r="E35" s="220">
        <f t="shared" si="2"/>
        <v>110</v>
      </c>
      <c r="F35" s="222">
        <v>1</v>
      </c>
      <c r="G35" s="222">
        <v>97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25</v>
      </c>
      <c r="D36" s="221">
        <v>0</v>
      </c>
      <c r="E36" s="220">
        <f t="shared" si="2"/>
        <v>25</v>
      </c>
      <c r="F36" s="222">
        <v>0</v>
      </c>
      <c r="G36" s="222">
        <v>0</v>
      </c>
      <c r="H36" s="222">
        <v>25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80</v>
      </c>
      <c r="D37" s="221">
        <v>0</v>
      </c>
      <c r="E37" s="220">
        <f t="shared" si="2"/>
        <v>80</v>
      </c>
      <c r="F37" s="222">
        <v>5</v>
      </c>
      <c r="G37" s="222">
        <v>27</v>
      </c>
      <c r="H37" s="222">
        <v>48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24</v>
      </c>
      <c r="D39" s="221">
        <v>0</v>
      </c>
      <c r="E39" s="220">
        <f t="shared" si="2"/>
        <v>24</v>
      </c>
      <c r="F39" s="222">
        <v>0</v>
      </c>
      <c r="G39" s="222">
        <v>22</v>
      </c>
      <c r="H39" s="222">
        <v>2</v>
      </c>
      <c r="I39" s="222">
        <v>0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10</v>
      </c>
      <c r="D40" s="221">
        <v>0</v>
      </c>
      <c r="E40" s="220">
        <f t="shared" si="2"/>
        <v>10</v>
      </c>
      <c r="F40" s="222">
        <v>0</v>
      </c>
      <c r="G40" s="222">
        <v>3</v>
      </c>
      <c r="H40" s="222">
        <v>7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224</v>
      </c>
      <c r="D43" s="221">
        <v>0</v>
      </c>
      <c r="E43" s="220">
        <f t="shared" si="2"/>
        <v>224</v>
      </c>
      <c r="F43" s="222">
        <v>5</v>
      </c>
      <c r="G43" s="222">
        <v>166</v>
      </c>
      <c r="H43" s="222">
        <v>52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7</v>
      </c>
      <c r="D44" s="221">
        <v>0</v>
      </c>
      <c r="E44" s="220">
        <f t="shared" si="2"/>
        <v>7</v>
      </c>
      <c r="F44" s="222">
        <v>0</v>
      </c>
      <c r="G44" s="222">
        <v>7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1</v>
      </c>
      <c r="D45" s="221">
        <v>0</v>
      </c>
      <c r="E45" s="220">
        <f t="shared" si="2"/>
        <v>1</v>
      </c>
      <c r="F45" s="222">
        <v>0</v>
      </c>
      <c r="G45" s="222">
        <v>0</v>
      </c>
      <c r="H45" s="222">
        <v>0</v>
      </c>
      <c r="I45" s="222">
        <v>1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79</v>
      </c>
      <c r="D46" s="221">
        <v>0</v>
      </c>
      <c r="E46" s="220">
        <f t="shared" si="2"/>
        <v>79</v>
      </c>
      <c r="F46" s="222">
        <v>10</v>
      </c>
      <c r="G46" s="222">
        <v>50</v>
      </c>
      <c r="H46" s="222">
        <v>19</v>
      </c>
      <c r="I46" s="222">
        <v>0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16</v>
      </c>
      <c r="D48" s="221">
        <v>0</v>
      </c>
      <c r="E48" s="220">
        <f t="shared" si="2"/>
        <v>16</v>
      </c>
      <c r="F48" s="222">
        <v>0</v>
      </c>
      <c r="G48" s="222">
        <v>0</v>
      </c>
      <c r="H48" s="222">
        <v>14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712</v>
      </c>
      <c r="D49" s="219">
        <f>SUM(D50:D57)</f>
        <v>0</v>
      </c>
      <c r="E49" s="220">
        <f>SUM(F49:I49)</f>
        <v>712</v>
      </c>
      <c r="F49" s="219">
        <f>SUM(F50:F58)</f>
        <v>0</v>
      </c>
      <c r="G49" s="219">
        <f>SUM(G50:G58)</f>
        <v>7</v>
      </c>
      <c r="H49" s="219">
        <f>SUM(H50:H58)</f>
        <v>574</v>
      </c>
      <c r="I49" s="219">
        <f>SUM(I50:I58)</f>
        <v>131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136</v>
      </c>
      <c r="D51" s="221">
        <v>0</v>
      </c>
      <c r="E51" s="220">
        <f t="shared" si="2"/>
        <v>136</v>
      </c>
      <c r="F51" s="222">
        <v>0</v>
      </c>
      <c r="G51" s="222">
        <v>0</v>
      </c>
      <c r="H51" s="222">
        <v>136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81</v>
      </c>
      <c r="D53" s="221">
        <v>0</v>
      </c>
      <c r="E53" s="220">
        <f t="shared" si="2"/>
        <v>81</v>
      </c>
      <c r="F53" s="222">
        <v>0</v>
      </c>
      <c r="G53" s="222">
        <v>7</v>
      </c>
      <c r="H53" s="222">
        <v>73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47</v>
      </c>
      <c r="D54" s="221">
        <v>0</v>
      </c>
      <c r="E54" s="220">
        <f t="shared" si="2"/>
        <v>47</v>
      </c>
      <c r="F54" s="222">
        <v>0</v>
      </c>
      <c r="G54" s="222">
        <v>0</v>
      </c>
      <c r="H54" s="222">
        <v>47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331</v>
      </c>
      <c r="D55" s="221">
        <v>0</v>
      </c>
      <c r="E55" s="220">
        <f t="shared" si="2"/>
        <v>331</v>
      </c>
      <c r="F55" s="222">
        <v>0</v>
      </c>
      <c r="G55" s="222">
        <v>0</v>
      </c>
      <c r="H55" s="225">
        <v>201</v>
      </c>
      <c r="I55" s="222">
        <v>130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77</v>
      </c>
      <c r="D57" s="221">
        <v>0</v>
      </c>
      <c r="E57" s="220">
        <f t="shared" si="2"/>
        <v>77</v>
      </c>
      <c r="F57" s="222">
        <v>0</v>
      </c>
      <c r="G57" s="222">
        <v>0</v>
      </c>
      <c r="H57" s="225">
        <v>77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690</v>
      </c>
      <c r="D59" s="219">
        <f>SUM(D60:D69)</f>
        <v>0</v>
      </c>
      <c r="E59" s="220">
        <f t="shared" si="2"/>
        <v>690</v>
      </c>
      <c r="F59" s="224">
        <f>SUM(F60:F69)</f>
        <v>15</v>
      </c>
      <c r="G59" s="224">
        <f t="shared" ref="G59:I59" si="4">SUM(G60:G69)</f>
        <v>287</v>
      </c>
      <c r="H59" s="224">
        <f t="shared" si="4"/>
        <v>368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68</v>
      </c>
      <c r="D60" s="221">
        <v>0</v>
      </c>
      <c r="E60" s="220">
        <f t="shared" si="2"/>
        <v>68</v>
      </c>
      <c r="F60" s="222">
        <v>0</v>
      </c>
      <c r="G60" s="222">
        <v>16</v>
      </c>
      <c r="H60" s="222">
        <v>52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0</v>
      </c>
      <c r="D61" s="221">
        <v>0</v>
      </c>
      <c r="E61" s="220">
        <f t="shared" si="2"/>
        <v>0</v>
      </c>
      <c r="F61" s="222">
        <v>0</v>
      </c>
      <c r="G61" s="222">
        <v>0</v>
      </c>
      <c r="H61" s="222">
        <v>0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247</v>
      </c>
      <c r="D62" s="221">
        <v>0</v>
      </c>
      <c r="E62" s="220">
        <f>SUM(F62:I62)</f>
        <v>247</v>
      </c>
      <c r="F62" s="222">
        <v>0</v>
      </c>
      <c r="G62" s="222">
        <v>102</v>
      </c>
      <c r="H62" s="222">
        <v>125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88</v>
      </c>
      <c r="D63" s="221">
        <v>0</v>
      </c>
      <c r="E63" s="220">
        <f>SUM(F63:I63)</f>
        <v>88</v>
      </c>
      <c r="F63" s="222">
        <v>0</v>
      </c>
      <c r="G63" s="222">
        <v>70</v>
      </c>
      <c r="H63" s="222">
        <v>18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287</v>
      </c>
      <c r="D64" s="221">
        <v>0</v>
      </c>
      <c r="E64" s="220">
        <f t="shared" si="2"/>
        <v>287</v>
      </c>
      <c r="F64" s="222">
        <v>15</v>
      </c>
      <c r="G64" s="222">
        <v>99</v>
      </c>
      <c r="H64" s="222">
        <v>173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238</v>
      </c>
      <c r="D70" s="219">
        <f>SUM(D71:D75)</f>
        <v>0</v>
      </c>
      <c r="E70" s="220">
        <f t="shared" si="2"/>
        <v>238</v>
      </c>
      <c r="F70" s="224">
        <f>SUM(F71:F75)</f>
        <v>0</v>
      </c>
      <c r="G70" s="224">
        <f t="shared" ref="G70:I70" si="5">SUM(G71:G75)</f>
        <v>88</v>
      </c>
      <c r="H70" s="224">
        <f t="shared" si="5"/>
        <v>79</v>
      </c>
      <c r="I70" s="224">
        <f t="shared" si="5"/>
        <v>71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90</v>
      </c>
      <c r="D71" s="221">
        <v>0</v>
      </c>
      <c r="E71" s="220">
        <f t="shared" si="2"/>
        <v>90</v>
      </c>
      <c r="F71" s="222">
        <v>0</v>
      </c>
      <c r="G71" s="222">
        <v>88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1</v>
      </c>
      <c r="D72" s="221">
        <v>0</v>
      </c>
      <c r="E72" s="220">
        <f t="shared" ref="E72:E135" si="7">SUM(F72:I72)</f>
        <v>1</v>
      </c>
      <c r="F72" s="222">
        <v>0</v>
      </c>
      <c r="G72" s="222">
        <v>0</v>
      </c>
      <c r="H72" s="222">
        <v>0</v>
      </c>
      <c r="I72" s="222">
        <v>1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37</v>
      </c>
      <c r="D73" s="221">
        <v>0</v>
      </c>
      <c r="E73" s="220">
        <f t="shared" si="7"/>
        <v>37</v>
      </c>
      <c r="F73" s="222">
        <v>0</v>
      </c>
      <c r="G73" s="222">
        <v>0</v>
      </c>
      <c r="H73" s="222">
        <v>36</v>
      </c>
      <c r="I73" s="222">
        <v>1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66</v>
      </c>
      <c r="D75" s="221">
        <v>0</v>
      </c>
      <c r="E75" s="220">
        <f t="shared" si="7"/>
        <v>66</v>
      </c>
      <c r="F75" s="222">
        <v>0</v>
      </c>
      <c r="G75" s="222">
        <v>0</v>
      </c>
      <c r="H75" s="222">
        <v>41</v>
      </c>
      <c r="I75" s="222">
        <v>25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377</v>
      </c>
      <c r="D76" s="219">
        <f>SUM(D77:D81)</f>
        <v>0</v>
      </c>
      <c r="E76" s="220">
        <f t="shared" si="7"/>
        <v>377</v>
      </c>
      <c r="F76" s="224">
        <f>SUM(F77:F81)</f>
        <v>220</v>
      </c>
      <c r="G76" s="224">
        <f t="shared" ref="G76:I76" si="8">SUM(G77:G81)</f>
        <v>136</v>
      </c>
      <c r="H76" s="224">
        <f t="shared" si="8"/>
        <v>21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218</v>
      </c>
      <c r="D79" s="221">
        <v>0</v>
      </c>
      <c r="E79" s="220">
        <f t="shared" si="7"/>
        <v>218</v>
      </c>
      <c r="F79" s="222">
        <v>185</v>
      </c>
      <c r="G79" s="222">
        <v>33</v>
      </c>
      <c r="H79" s="222">
        <v>0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62</v>
      </c>
      <c r="D80" s="221">
        <v>0</v>
      </c>
      <c r="E80" s="220">
        <f t="shared" si="7"/>
        <v>62</v>
      </c>
      <c r="F80" s="222">
        <v>29</v>
      </c>
      <c r="G80" s="222">
        <v>33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191</v>
      </c>
      <c r="D82" s="219">
        <f>SUM(D83:D87)</f>
        <v>0</v>
      </c>
      <c r="E82" s="220">
        <f t="shared" si="7"/>
        <v>191</v>
      </c>
      <c r="F82" s="220">
        <f>SUM(F83:F87)</f>
        <v>29</v>
      </c>
      <c r="G82" s="220">
        <f t="shared" ref="G82:I82" si="9">SUM(G83:G87)</f>
        <v>12</v>
      </c>
      <c r="H82" s="220">
        <f t="shared" si="9"/>
        <v>146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37</v>
      </c>
      <c r="D86" s="221">
        <v>0</v>
      </c>
      <c r="E86" s="220">
        <f t="shared" si="7"/>
        <v>37</v>
      </c>
      <c r="F86" s="222">
        <v>0</v>
      </c>
      <c r="G86" s="222">
        <v>5</v>
      </c>
      <c r="H86" s="222">
        <v>32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756</v>
      </c>
      <c r="D88" s="219">
        <f>SUM(D89:D119)</f>
        <v>0</v>
      </c>
      <c r="E88" s="220">
        <f t="shared" si="7"/>
        <v>756</v>
      </c>
      <c r="F88" s="220">
        <f>SUM(F89:F119)</f>
        <v>282</v>
      </c>
      <c r="G88" s="220">
        <f t="shared" ref="G88:I88" si="10">SUM(G89:G119)</f>
        <v>131</v>
      </c>
      <c r="H88" s="220">
        <f t="shared" si="10"/>
        <v>202</v>
      </c>
      <c r="I88" s="220">
        <f t="shared" si="10"/>
        <v>141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91</v>
      </c>
      <c r="D90" s="221">
        <v>0</v>
      </c>
      <c r="E90" s="220">
        <f t="shared" si="7"/>
        <v>91</v>
      </c>
      <c r="F90" s="222">
        <v>10</v>
      </c>
      <c r="G90" s="222">
        <v>52</v>
      </c>
      <c r="H90" s="222">
        <v>29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109</v>
      </c>
      <c r="D91" s="221">
        <v>0</v>
      </c>
      <c r="E91" s="220">
        <f t="shared" si="7"/>
        <v>109</v>
      </c>
      <c r="F91" s="222">
        <v>88</v>
      </c>
      <c r="G91" s="222">
        <v>18</v>
      </c>
      <c r="H91" s="222">
        <v>3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0</v>
      </c>
      <c r="D92" s="221">
        <v>0</v>
      </c>
      <c r="E92" s="220">
        <f t="shared" si="7"/>
        <v>0</v>
      </c>
      <c r="F92" s="222">
        <v>0</v>
      </c>
      <c r="G92" s="222">
        <v>0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77</v>
      </c>
      <c r="D93" s="221">
        <v>0</v>
      </c>
      <c r="E93" s="220">
        <f t="shared" si="7"/>
        <v>77</v>
      </c>
      <c r="F93" s="222">
        <v>0</v>
      </c>
      <c r="G93" s="222">
        <v>0</v>
      </c>
      <c r="H93" s="222">
        <v>77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113</v>
      </c>
      <c r="D98" s="221">
        <v>0</v>
      </c>
      <c r="E98" s="220">
        <f t="shared" si="7"/>
        <v>113</v>
      </c>
      <c r="F98" s="222">
        <v>42</v>
      </c>
      <c r="G98" s="222">
        <v>2</v>
      </c>
      <c r="H98" s="222">
        <v>69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134</v>
      </c>
      <c r="D101" s="221">
        <v>0</v>
      </c>
      <c r="E101" s="220">
        <f t="shared" si="7"/>
        <v>134</v>
      </c>
      <c r="F101" s="222">
        <v>0</v>
      </c>
      <c r="G101" s="222">
        <v>23</v>
      </c>
      <c r="H101" s="222">
        <v>12</v>
      </c>
      <c r="I101" s="222">
        <v>99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15</v>
      </c>
      <c r="D107" s="221">
        <v>0</v>
      </c>
      <c r="E107" s="220">
        <f t="shared" si="7"/>
        <v>15</v>
      </c>
      <c r="F107" s="222">
        <v>2</v>
      </c>
      <c r="G107" s="222">
        <v>12</v>
      </c>
      <c r="H107" s="222">
        <v>0</v>
      </c>
      <c r="I107" s="222">
        <v>1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1</v>
      </c>
      <c r="D111" s="221">
        <v>0</v>
      </c>
      <c r="E111" s="220">
        <f t="shared" si="7"/>
        <v>1</v>
      </c>
      <c r="F111" s="222">
        <v>0</v>
      </c>
      <c r="G111" s="222">
        <v>0</v>
      </c>
      <c r="H111" s="222">
        <v>1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177</v>
      </c>
      <c r="D114" s="221">
        <v>0</v>
      </c>
      <c r="E114" s="220">
        <f t="shared" si="7"/>
        <v>177</v>
      </c>
      <c r="F114" s="222">
        <v>140</v>
      </c>
      <c r="G114" s="222">
        <v>0</v>
      </c>
      <c r="H114" s="222">
        <v>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0</v>
      </c>
      <c r="D117" s="221">
        <v>0</v>
      </c>
      <c r="E117" s="220">
        <f t="shared" si="7"/>
        <v>0</v>
      </c>
      <c r="F117" s="222">
        <v>0</v>
      </c>
      <c r="G117" s="222">
        <v>0</v>
      </c>
      <c r="H117" s="222">
        <v>0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3</v>
      </c>
      <c r="D118" s="221">
        <v>0</v>
      </c>
      <c r="E118" s="220">
        <f t="shared" si="7"/>
        <v>3</v>
      </c>
      <c r="F118" s="222">
        <v>0</v>
      </c>
      <c r="G118" s="222">
        <v>0</v>
      </c>
      <c r="H118" s="222">
        <v>3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516</v>
      </c>
      <c r="D120" s="219">
        <f>SUM(D121:D138)</f>
        <v>0</v>
      </c>
      <c r="E120" s="220">
        <f t="shared" si="7"/>
        <v>516</v>
      </c>
      <c r="F120" s="226">
        <f>SUM(F121:F138)</f>
        <v>43</v>
      </c>
      <c r="G120" s="226">
        <f t="shared" ref="G120:I120" si="11">SUM(G121:G138)</f>
        <v>220</v>
      </c>
      <c r="H120" s="226">
        <f t="shared" si="11"/>
        <v>240</v>
      </c>
      <c r="I120" s="226">
        <f t="shared" si="11"/>
        <v>13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61</v>
      </c>
      <c r="D121" s="221">
        <v>0</v>
      </c>
      <c r="E121" s="220">
        <f t="shared" si="7"/>
        <v>61</v>
      </c>
      <c r="F121" s="227">
        <v>0</v>
      </c>
      <c r="G121" s="227">
        <v>59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48</v>
      </c>
      <c r="D126" s="221">
        <v>0</v>
      </c>
      <c r="E126" s="220">
        <f t="shared" si="7"/>
        <v>48</v>
      </c>
      <c r="F126" s="227">
        <v>0</v>
      </c>
      <c r="G126" s="227">
        <v>0</v>
      </c>
      <c r="H126" s="227">
        <v>45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42</v>
      </c>
      <c r="D127" s="221">
        <v>0</v>
      </c>
      <c r="E127" s="220">
        <f t="shared" si="7"/>
        <v>42</v>
      </c>
      <c r="F127" s="227">
        <v>0</v>
      </c>
      <c r="G127" s="227">
        <v>0</v>
      </c>
      <c r="H127" s="227">
        <v>41</v>
      </c>
      <c r="I127" s="227">
        <v>1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1</v>
      </c>
      <c r="D129" s="221">
        <v>0</v>
      </c>
      <c r="E129" s="220">
        <f t="shared" si="7"/>
        <v>1</v>
      </c>
      <c r="F129" s="227">
        <v>0</v>
      </c>
      <c r="G129" s="227">
        <v>0</v>
      </c>
      <c r="H129" s="227">
        <v>1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215</v>
      </c>
      <c r="D131" s="221">
        <v>0</v>
      </c>
      <c r="E131" s="220">
        <f t="shared" si="7"/>
        <v>215</v>
      </c>
      <c r="F131" s="227">
        <v>0</v>
      </c>
      <c r="G131" s="227">
        <v>148</v>
      </c>
      <c r="H131" s="227">
        <v>67</v>
      </c>
      <c r="I131" s="227">
        <v>0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56</v>
      </c>
      <c r="D132" s="221">
        <v>0</v>
      </c>
      <c r="E132" s="220">
        <f t="shared" si="7"/>
        <v>56</v>
      </c>
      <c r="F132" s="227">
        <v>0</v>
      </c>
      <c r="G132" s="227">
        <v>10</v>
      </c>
      <c r="H132" s="227">
        <v>46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38</v>
      </c>
      <c r="D133" s="221">
        <v>0</v>
      </c>
      <c r="E133" s="220">
        <f t="shared" si="7"/>
        <v>38</v>
      </c>
      <c r="F133" s="227">
        <v>0</v>
      </c>
      <c r="G133" s="227">
        <v>0</v>
      </c>
      <c r="H133" s="227">
        <v>38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126</v>
      </c>
      <c r="D139" s="219">
        <f>SUM(D140:D150)</f>
        <v>0</v>
      </c>
      <c r="E139" s="220">
        <f t="shared" si="13"/>
        <v>126</v>
      </c>
      <c r="F139" s="220">
        <f>SUM(F140:F150)</f>
        <v>37</v>
      </c>
      <c r="G139" s="220">
        <f t="shared" ref="G139:I139" si="14">SUM(G140:G150)</f>
        <v>0</v>
      </c>
      <c r="H139" s="220">
        <f t="shared" si="14"/>
        <v>30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37</v>
      </c>
      <c r="D140" s="221">
        <v>0</v>
      </c>
      <c r="E140" s="220">
        <f t="shared" si="13"/>
        <v>37</v>
      </c>
      <c r="F140" s="228">
        <v>37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0</v>
      </c>
      <c r="D141" s="221">
        <v>0</v>
      </c>
      <c r="E141" s="220">
        <f t="shared" si="13"/>
        <v>0</v>
      </c>
      <c r="F141" s="228">
        <v>0</v>
      </c>
      <c r="G141" s="228">
        <v>0</v>
      </c>
      <c r="H141" s="228">
        <v>0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0</v>
      </c>
      <c r="D147" s="221">
        <v>0</v>
      </c>
      <c r="E147" s="220">
        <f t="shared" si="13"/>
        <v>0</v>
      </c>
      <c r="F147" s="228">
        <v>0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643</v>
      </c>
      <c r="D151" s="219">
        <f>SUM(D152:D166)</f>
        <v>0</v>
      </c>
      <c r="E151" s="220">
        <f t="shared" si="13"/>
        <v>643</v>
      </c>
      <c r="F151" s="220">
        <f>SUM(F152:F166)</f>
        <v>101</v>
      </c>
      <c r="G151" s="220">
        <f t="shared" ref="G151:I151" si="15">SUM(G152:G166)</f>
        <v>125</v>
      </c>
      <c r="H151" s="220">
        <f t="shared" si="15"/>
        <v>417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121</v>
      </c>
      <c r="D152" s="221">
        <v>0</v>
      </c>
      <c r="E152" s="220">
        <f t="shared" si="13"/>
        <v>121</v>
      </c>
      <c r="F152" s="228">
        <v>29</v>
      </c>
      <c r="G152" s="228">
        <v>2</v>
      </c>
      <c r="H152" s="228">
        <v>90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10</v>
      </c>
      <c r="D153" s="221">
        <v>0</v>
      </c>
      <c r="E153" s="220">
        <f t="shared" si="13"/>
        <v>10</v>
      </c>
      <c r="F153" s="228">
        <v>0</v>
      </c>
      <c r="G153" s="228">
        <v>0</v>
      </c>
      <c r="H153" s="228">
        <v>10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83</v>
      </c>
      <c r="D155" s="221">
        <v>0</v>
      </c>
      <c r="E155" s="220">
        <f t="shared" si="13"/>
        <v>83</v>
      </c>
      <c r="F155" s="228">
        <v>72</v>
      </c>
      <c r="G155" s="228">
        <v>0</v>
      </c>
      <c r="H155" s="228">
        <v>11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216</v>
      </c>
      <c r="D156" s="221">
        <v>0</v>
      </c>
      <c r="E156" s="220">
        <f t="shared" si="13"/>
        <v>216</v>
      </c>
      <c r="F156" s="228">
        <v>0</v>
      </c>
      <c r="G156" s="228">
        <v>103</v>
      </c>
      <c r="H156" s="228">
        <v>113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38</v>
      </c>
      <c r="D160" s="221">
        <v>0</v>
      </c>
      <c r="E160" s="220">
        <f t="shared" si="13"/>
        <v>38</v>
      </c>
      <c r="F160" s="228">
        <v>0</v>
      </c>
      <c r="G160" s="228">
        <v>19</v>
      </c>
      <c r="H160" s="228">
        <v>19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9</v>
      </c>
      <c r="D161" s="221">
        <v>0</v>
      </c>
      <c r="E161" s="220">
        <f t="shared" si="13"/>
        <v>9</v>
      </c>
      <c r="F161" s="228">
        <v>0</v>
      </c>
      <c r="G161" s="228">
        <v>0</v>
      </c>
      <c r="H161" s="228">
        <v>9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115</v>
      </c>
      <c r="D165" s="221">
        <v>0</v>
      </c>
      <c r="E165" s="220">
        <f t="shared" si="13"/>
        <v>115</v>
      </c>
      <c r="F165" s="228">
        <v>0</v>
      </c>
      <c r="G165" s="228">
        <v>0</v>
      </c>
      <c r="H165" s="228">
        <v>115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56</v>
      </c>
      <c r="D167" s="219">
        <f>SUM(D168:D168)</f>
        <v>0</v>
      </c>
      <c r="E167" s="220">
        <f t="shared" si="13"/>
        <v>56</v>
      </c>
      <c r="F167" s="231">
        <f>SUM(F168)</f>
        <v>0</v>
      </c>
      <c r="G167" s="231">
        <f t="shared" ref="G167:I167" si="16">SUM(G168)</f>
        <v>28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56</v>
      </c>
      <c r="D168" s="221">
        <v>0</v>
      </c>
      <c r="E168" s="220">
        <f t="shared" si="13"/>
        <v>56</v>
      </c>
      <c r="F168" s="222">
        <v>0</v>
      </c>
      <c r="G168" s="222">
        <v>28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150</v>
      </c>
      <c r="D169" s="219">
        <f>SUM(D170:D183)</f>
        <v>0</v>
      </c>
      <c r="E169" s="220">
        <f t="shared" si="13"/>
        <v>150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27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1</v>
      </c>
      <c r="D172" s="221">
        <v>0</v>
      </c>
      <c r="E172" s="220">
        <f t="shared" si="13"/>
        <v>1</v>
      </c>
      <c r="F172" s="232">
        <v>0</v>
      </c>
      <c r="G172" s="232">
        <v>0</v>
      </c>
      <c r="H172" s="232">
        <v>1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1328</v>
      </c>
      <c r="D184" s="219">
        <f>SUM(D185:D206)</f>
        <v>0</v>
      </c>
      <c r="E184" s="220">
        <f t="shared" si="13"/>
        <v>1328</v>
      </c>
      <c r="F184" s="220">
        <f>SUM(F185:F206)</f>
        <v>202</v>
      </c>
      <c r="G184" s="220">
        <f t="shared" ref="G184:I184" si="18">SUM(G185:G206)</f>
        <v>411</v>
      </c>
      <c r="H184" s="220">
        <f t="shared" si="18"/>
        <v>692</v>
      </c>
      <c r="I184" s="220">
        <f t="shared" si="18"/>
        <v>23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245</v>
      </c>
      <c r="D185" s="221">
        <v>0</v>
      </c>
      <c r="E185" s="220">
        <f>SUM(F185:I185)</f>
        <v>245</v>
      </c>
      <c r="F185" s="222">
        <v>0</v>
      </c>
      <c r="G185" s="222">
        <v>0</v>
      </c>
      <c r="H185" s="222">
        <v>244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5</v>
      </c>
      <c r="D192" s="221">
        <v>0</v>
      </c>
      <c r="E192" s="220">
        <f t="shared" si="13"/>
        <v>5</v>
      </c>
      <c r="F192" s="222">
        <v>0</v>
      </c>
      <c r="G192" s="222">
        <v>0</v>
      </c>
      <c r="H192" s="222">
        <v>0</v>
      </c>
      <c r="I192" s="222">
        <v>5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21</v>
      </c>
      <c r="D198" s="221">
        <v>0</v>
      </c>
      <c r="E198" s="220">
        <f t="shared" si="13"/>
        <v>21</v>
      </c>
      <c r="F198" s="222">
        <v>0</v>
      </c>
      <c r="G198" s="222">
        <v>0</v>
      </c>
      <c r="H198" s="222">
        <v>21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79</v>
      </c>
      <c r="D201" s="221">
        <v>0</v>
      </c>
      <c r="E201" s="220">
        <f t="shared" si="20"/>
        <v>79</v>
      </c>
      <c r="F201" s="222">
        <v>0</v>
      </c>
      <c r="G201" s="222">
        <v>20</v>
      </c>
      <c r="H201" s="222">
        <v>59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52</v>
      </c>
      <c r="D203" s="221">
        <v>0</v>
      </c>
      <c r="E203" s="220">
        <f t="shared" si="20"/>
        <v>52</v>
      </c>
      <c r="F203" s="222">
        <v>0</v>
      </c>
      <c r="G203" s="222">
        <v>34</v>
      </c>
      <c r="H203" s="222">
        <v>18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891</v>
      </c>
      <c r="D207" s="219">
        <f>SUM(D208:D229)</f>
        <v>0</v>
      </c>
      <c r="E207" s="220">
        <f t="shared" si="20"/>
        <v>891</v>
      </c>
      <c r="F207" s="220">
        <f>SUM(F208:F229)</f>
        <v>67</v>
      </c>
      <c r="G207" s="220">
        <f>SUM(G208:G229)</f>
        <v>24</v>
      </c>
      <c r="H207" s="220">
        <f>SUM(H208:H229)</f>
        <v>772</v>
      </c>
      <c r="I207" s="220">
        <f>SUM(I208:I229)</f>
        <v>28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29</v>
      </c>
      <c r="D208" s="221">
        <v>0</v>
      </c>
      <c r="E208" s="220">
        <f t="shared" si="20"/>
        <v>29</v>
      </c>
      <c r="F208" s="227">
        <v>0</v>
      </c>
      <c r="G208" s="227">
        <v>3</v>
      </c>
      <c r="H208" s="227">
        <v>26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296</v>
      </c>
      <c r="D209" s="221">
        <v>0</v>
      </c>
      <c r="E209" s="220">
        <f t="shared" si="20"/>
        <v>296</v>
      </c>
      <c r="F209" s="227">
        <v>54</v>
      </c>
      <c r="G209" s="227">
        <v>20</v>
      </c>
      <c r="H209" s="227">
        <v>214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385</v>
      </c>
      <c r="D210" s="221">
        <v>0</v>
      </c>
      <c r="E210" s="220">
        <f t="shared" si="20"/>
        <v>385</v>
      </c>
      <c r="F210" s="227">
        <v>0</v>
      </c>
      <c r="G210" s="227">
        <v>0</v>
      </c>
      <c r="H210" s="227">
        <v>385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80</v>
      </c>
      <c r="D212" s="221">
        <v>0</v>
      </c>
      <c r="E212" s="220">
        <f t="shared" si="20"/>
        <v>80</v>
      </c>
      <c r="F212" s="227">
        <v>13</v>
      </c>
      <c r="G212" s="227">
        <v>1</v>
      </c>
      <c r="H212" s="227">
        <v>51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6</v>
      </c>
      <c r="D214" s="221">
        <v>0</v>
      </c>
      <c r="E214" s="220">
        <f t="shared" si="20"/>
        <v>6</v>
      </c>
      <c r="F214" s="227">
        <v>0</v>
      </c>
      <c r="G214" s="227">
        <v>0</v>
      </c>
      <c r="H214" s="227">
        <v>3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15</v>
      </c>
      <c r="D215" s="221">
        <v>0</v>
      </c>
      <c r="E215" s="220">
        <f t="shared" si="20"/>
        <v>15</v>
      </c>
      <c r="F215" s="227">
        <v>0</v>
      </c>
      <c r="G215" s="227">
        <v>0</v>
      </c>
      <c r="H215" s="227">
        <v>15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7</v>
      </c>
      <c r="D216" s="221">
        <v>0</v>
      </c>
      <c r="E216" s="220">
        <f t="shared" si="20"/>
        <v>7</v>
      </c>
      <c r="F216" s="227">
        <v>0</v>
      </c>
      <c r="G216" s="227">
        <v>0</v>
      </c>
      <c r="H216" s="227">
        <v>7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29</v>
      </c>
      <c r="D217" s="221">
        <v>0</v>
      </c>
      <c r="E217" s="220">
        <f t="shared" si="20"/>
        <v>29</v>
      </c>
      <c r="F217" s="227">
        <v>0</v>
      </c>
      <c r="G217" s="227">
        <v>0</v>
      </c>
      <c r="H217" s="227">
        <v>27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44</v>
      </c>
      <c r="D222" s="221">
        <v>0</v>
      </c>
      <c r="E222" s="220">
        <f t="shared" si="20"/>
        <v>44</v>
      </c>
      <c r="F222" s="227">
        <v>0</v>
      </c>
      <c r="G222" s="227">
        <v>0</v>
      </c>
      <c r="H222" s="227">
        <v>44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746</v>
      </c>
      <c r="D230" s="219">
        <f>SUM(D231:D248)</f>
        <v>0</v>
      </c>
      <c r="E230" s="220">
        <f t="shared" si="20"/>
        <v>746</v>
      </c>
      <c r="F230" s="220">
        <f>SUM(F231:F248)</f>
        <v>0</v>
      </c>
      <c r="G230" s="220">
        <f t="shared" ref="G230:I230" si="21">SUM(G231:G248)</f>
        <v>244</v>
      </c>
      <c r="H230" s="220">
        <f t="shared" si="21"/>
        <v>487</v>
      </c>
      <c r="I230" s="220">
        <f t="shared" si="21"/>
        <v>15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</v>
      </c>
      <c r="D231" s="221">
        <v>0</v>
      </c>
      <c r="E231" s="220">
        <f t="shared" si="20"/>
        <v>35</v>
      </c>
      <c r="F231" s="227">
        <v>0</v>
      </c>
      <c r="G231" s="227">
        <v>19</v>
      </c>
      <c r="H231" s="227">
        <v>16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16</v>
      </c>
      <c r="I233" s="227">
        <v>0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57</v>
      </c>
      <c r="D235" s="221">
        <v>0</v>
      </c>
      <c r="E235" s="220">
        <f t="shared" si="20"/>
        <v>57</v>
      </c>
      <c r="F235" s="227">
        <v>0</v>
      </c>
      <c r="G235" s="227">
        <v>10</v>
      </c>
      <c r="H235" s="227">
        <v>47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52</v>
      </c>
      <c r="D236" s="221">
        <v>0</v>
      </c>
      <c r="E236" s="220">
        <f t="shared" si="20"/>
        <v>52</v>
      </c>
      <c r="F236" s="227">
        <v>0</v>
      </c>
      <c r="G236" s="227">
        <v>0</v>
      </c>
      <c r="H236" s="227">
        <v>52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372</v>
      </c>
      <c r="D237" s="221">
        <v>0</v>
      </c>
      <c r="E237" s="220">
        <f t="shared" si="20"/>
        <v>372</v>
      </c>
      <c r="F237" s="227">
        <v>0</v>
      </c>
      <c r="G237" s="227">
        <v>14</v>
      </c>
      <c r="H237" s="227">
        <v>344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0</v>
      </c>
      <c r="D243" s="221">
        <v>0</v>
      </c>
      <c r="E243" s="220">
        <f t="shared" si="20"/>
        <v>0</v>
      </c>
      <c r="F243" s="227">
        <v>0</v>
      </c>
      <c r="G243" s="227">
        <v>0</v>
      </c>
      <c r="H243" s="227">
        <v>0</v>
      </c>
      <c r="I243" s="227">
        <v>0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0</v>
      </c>
      <c r="D245" s="221">
        <v>0</v>
      </c>
      <c r="E245" s="220">
        <f t="shared" si="20"/>
        <v>0</v>
      </c>
      <c r="F245" s="227">
        <v>0</v>
      </c>
      <c r="G245" s="227">
        <v>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0</v>
      </c>
      <c r="D247" s="221">
        <v>0</v>
      </c>
      <c r="E247" s="220">
        <f t="shared" si="20"/>
        <v>0</v>
      </c>
      <c r="F247" s="227">
        <v>0</v>
      </c>
      <c r="G247" s="227">
        <v>0</v>
      </c>
      <c r="H247" s="227">
        <v>0</v>
      </c>
      <c r="I247" s="227">
        <v>0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875</v>
      </c>
      <c r="D249" s="219">
        <f>SUM(D250:D251)</f>
        <v>0</v>
      </c>
      <c r="E249" s="220">
        <f t="shared" si="20"/>
        <v>875</v>
      </c>
      <c r="F249" s="220">
        <f>SUM(F250:F251)</f>
        <v>16</v>
      </c>
      <c r="G249" s="220">
        <f t="shared" ref="G249:I249" si="22">SUM(G250:G251)</f>
        <v>34</v>
      </c>
      <c r="H249" s="220">
        <f t="shared" si="22"/>
        <v>703</v>
      </c>
      <c r="I249" s="220">
        <f t="shared" si="22"/>
        <v>122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286</v>
      </c>
      <c r="D250" s="221">
        <v>0</v>
      </c>
      <c r="E250" s="220">
        <f t="shared" si="20"/>
        <v>286</v>
      </c>
      <c r="F250" s="235">
        <v>0</v>
      </c>
      <c r="G250" s="235">
        <v>1</v>
      </c>
      <c r="H250" s="235">
        <v>250</v>
      </c>
      <c r="I250" s="235">
        <v>35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589</v>
      </c>
      <c r="D251" s="221">
        <v>0</v>
      </c>
      <c r="E251" s="220">
        <f t="shared" si="20"/>
        <v>589</v>
      </c>
      <c r="F251" s="235">
        <v>16</v>
      </c>
      <c r="G251" s="235">
        <v>33</v>
      </c>
      <c r="H251" s="235">
        <v>453</v>
      </c>
      <c r="I251" s="235">
        <v>87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2023-10-23T10:21:52Z</dcterms:modified>
</cp:coreProperties>
</file>